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10.12.1.10\slc\DL\GERENCIA GLOBAL\GERENCIA 2025\PRORROGAÇÃO\PROC. N°00002.002160.2025-30 - EQUIPAMENTO DE INFORMATICA\"/>
    </mc:Choice>
  </mc:AlternateContent>
  <xr:revisionPtr revIDLastSave="0" documentId="13_ncr:1_{E624D586-3C46-4939-AD6A-123461585839}" xr6:coauthVersionLast="47" xr6:coauthVersionMax="47" xr10:uidLastSave="{00000000-0000-0000-0000-000000000000}"/>
  <bookViews>
    <workbookView xWindow="-120" yWindow="-120" windowWidth="24240" windowHeight="13020" firstSheet="1" activeTab="2" xr2:uid="{00000000-000D-0000-FFFF-FFFF00000000}"/>
  </bookViews>
  <sheets>
    <sheet name="Planilha1" sheetId="16" state="hidden" r:id="rId1"/>
    <sheet name="Tabela Resumo" sheetId="19" r:id="rId2"/>
    <sheet name="Mapa de Precificação" sheetId="1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88" i="15" l="1"/>
  <c r="AA86" i="15"/>
  <c r="J85" i="19" l="1"/>
  <c r="H85" i="19"/>
  <c r="J84" i="19"/>
  <c r="H84" i="19"/>
  <c r="J83" i="19"/>
  <c r="H83" i="19"/>
  <c r="J82" i="19"/>
  <c r="H82" i="19"/>
  <c r="J81" i="19"/>
  <c r="H81" i="19"/>
  <c r="J80" i="19"/>
  <c r="H80" i="19"/>
  <c r="J79" i="19"/>
  <c r="H79" i="19"/>
  <c r="J78" i="19"/>
  <c r="H78" i="19"/>
  <c r="J77" i="19"/>
  <c r="H77" i="19"/>
  <c r="J76" i="19"/>
  <c r="H76" i="19"/>
  <c r="J75" i="19"/>
  <c r="H75" i="19"/>
  <c r="J74" i="19"/>
  <c r="H74" i="19"/>
  <c r="J73" i="19"/>
  <c r="H73" i="19"/>
  <c r="J72" i="19"/>
  <c r="H72" i="19"/>
  <c r="J71" i="19"/>
  <c r="H71" i="19"/>
  <c r="J70" i="19"/>
  <c r="H70" i="19"/>
  <c r="J69" i="19"/>
  <c r="H69" i="19"/>
  <c r="J68" i="19"/>
  <c r="H68" i="19"/>
  <c r="J67" i="19"/>
  <c r="H67" i="19"/>
  <c r="J66" i="19"/>
  <c r="H66" i="19"/>
  <c r="J65" i="19"/>
  <c r="H65" i="19"/>
  <c r="J64" i="19"/>
  <c r="H64" i="19"/>
  <c r="J63" i="19"/>
  <c r="H63" i="19"/>
  <c r="J62" i="19"/>
  <c r="H62" i="19"/>
  <c r="J61" i="19"/>
  <c r="H61" i="19"/>
  <c r="J57" i="19"/>
  <c r="H57" i="19"/>
  <c r="J56" i="19"/>
  <c r="H56" i="19"/>
  <c r="J55" i="19"/>
  <c r="H55" i="19"/>
  <c r="J54" i="19"/>
  <c r="H54" i="19"/>
  <c r="J53" i="19"/>
  <c r="H53" i="19"/>
  <c r="J52" i="19"/>
  <c r="H52" i="19"/>
  <c r="J51" i="19"/>
  <c r="H51" i="19"/>
  <c r="J50" i="19"/>
  <c r="H50" i="19"/>
  <c r="J49" i="19"/>
  <c r="H49" i="19"/>
  <c r="J48" i="19"/>
  <c r="H48" i="19"/>
  <c r="J47" i="19"/>
  <c r="H47" i="19"/>
  <c r="J43" i="19"/>
  <c r="H43" i="19"/>
  <c r="J42" i="19"/>
  <c r="H42" i="19"/>
  <c r="J41" i="19"/>
  <c r="H41" i="19"/>
  <c r="J40" i="19"/>
  <c r="H40" i="19"/>
  <c r="J39" i="19"/>
  <c r="H39" i="19"/>
  <c r="J38" i="19"/>
  <c r="H38" i="19"/>
  <c r="J37" i="19"/>
  <c r="H37" i="19"/>
  <c r="J36" i="19"/>
  <c r="H36" i="19"/>
  <c r="J32" i="19"/>
  <c r="H32" i="19"/>
  <c r="J31" i="19"/>
  <c r="H31" i="19"/>
  <c r="J30" i="19"/>
  <c r="H30" i="19"/>
  <c r="J29" i="19"/>
  <c r="H29" i="19"/>
  <c r="J28" i="19"/>
  <c r="H28" i="19"/>
  <c r="J27" i="19"/>
  <c r="H27" i="19"/>
  <c r="J26" i="19"/>
  <c r="H26" i="19"/>
  <c r="J25" i="19"/>
  <c r="H25" i="19"/>
  <c r="J24" i="19"/>
  <c r="H24" i="19"/>
  <c r="J20" i="19"/>
  <c r="H20" i="19"/>
  <c r="J19" i="19"/>
  <c r="H19" i="19"/>
  <c r="J18" i="19"/>
  <c r="H18" i="19"/>
  <c r="J17" i="19"/>
  <c r="H17" i="19"/>
  <c r="J16" i="19"/>
  <c r="H16" i="19"/>
  <c r="J15" i="19"/>
  <c r="H15" i="19"/>
  <c r="J14" i="19"/>
  <c r="H14" i="19"/>
  <c r="J13" i="19"/>
  <c r="H13" i="19"/>
  <c r="J12" i="19"/>
  <c r="H12" i="19"/>
  <c r="J11" i="19"/>
  <c r="H11" i="19"/>
  <c r="J10" i="19"/>
  <c r="H10" i="19"/>
  <c r="J7" i="19"/>
  <c r="J6" i="19"/>
  <c r="H6" i="19"/>
  <c r="H7" i="19" s="1"/>
  <c r="U62" i="15"/>
  <c r="U63" i="15"/>
  <c r="U64" i="15"/>
  <c r="U65" i="15"/>
  <c r="U66" i="15"/>
  <c r="U67" i="15"/>
  <c r="U68" i="15"/>
  <c r="U69" i="15"/>
  <c r="U70" i="15"/>
  <c r="U71" i="15"/>
  <c r="U72" i="15"/>
  <c r="X72" i="15" s="1"/>
  <c r="U73" i="15"/>
  <c r="W73" i="15" s="1"/>
  <c r="U74" i="15"/>
  <c r="U75" i="15"/>
  <c r="U76" i="15"/>
  <c r="U77" i="15"/>
  <c r="U78" i="15"/>
  <c r="U79" i="15"/>
  <c r="U80" i="15"/>
  <c r="X80" i="15" s="1"/>
  <c r="U81" i="15"/>
  <c r="U82" i="15"/>
  <c r="U83" i="15"/>
  <c r="X83" i="15" s="1"/>
  <c r="U84" i="15"/>
  <c r="X84" i="15" s="1"/>
  <c r="U85" i="15"/>
  <c r="X85" i="15" s="1"/>
  <c r="U61" i="15"/>
  <c r="U48" i="15"/>
  <c r="U49" i="15"/>
  <c r="U50" i="15"/>
  <c r="U51" i="15"/>
  <c r="U52" i="15"/>
  <c r="U53" i="15"/>
  <c r="W53" i="15" s="1"/>
  <c r="U54" i="15"/>
  <c r="U55" i="15"/>
  <c r="U56" i="15"/>
  <c r="X56" i="15" s="1"/>
  <c r="U57" i="15"/>
  <c r="U47" i="15"/>
  <c r="X47" i="15" s="1"/>
  <c r="U37" i="15"/>
  <c r="U38" i="15"/>
  <c r="U39" i="15"/>
  <c r="U40" i="15"/>
  <c r="U41" i="15"/>
  <c r="U42" i="15"/>
  <c r="U43" i="15"/>
  <c r="U36" i="15"/>
  <c r="Y36" i="15" s="1"/>
  <c r="U25" i="15"/>
  <c r="U26" i="15"/>
  <c r="U27" i="15"/>
  <c r="U28" i="15"/>
  <c r="U29" i="15"/>
  <c r="U30" i="15"/>
  <c r="Y30" i="15" s="1"/>
  <c r="U31" i="15"/>
  <c r="U32" i="15"/>
  <c r="U24" i="15"/>
  <c r="Y24" i="15" s="1"/>
  <c r="U11" i="15"/>
  <c r="U12" i="15"/>
  <c r="U13" i="15"/>
  <c r="X13" i="15" s="1"/>
  <c r="U14" i="15"/>
  <c r="W14" i="15" s="1"/>
  <c r="U15" i="15"/>
  <c r="U16" i="15"/>
  <c r="U17" i="15"/>
  <c r="U18" i="15"/>
  <c r="W18" i="15" s="1"/>
  <c r="U19" i="15"/>
  <c r="X19" i="15" s="1"/>
  <c r="U20" i="15"/>
  <c r="W16" i="15"/>
  <c r="U10" i="15"/>
  <c r="Y10" i="15" s="1"/>
  <c r="U6" i="15"/>
  <c r="Y29" i="15"/>
  <c r="X81" i="15"/>
  <c r="H21" i="15"/>
  <c r="AA10" i="15"/>
  <c r="AA6" i="15"/>
  <c r="AA56" i="15"/>
  <c r="AA55" i="15"/>
  <c r="AA54" i="15"/>
  <c r="AA84" i="15"/>
  <c r="AA83" i="15"/>
  <c r="AA82" i="15"/>
  <c r="AA81" i="15"/>
  <c r="AA80" i="15"/>
  <c r="AA79" i="15"/>
  <c r="AA78" i="15"/>
  <c r="AA77" i="15"/>
  <c r="AA76" i="15"/>
  <c r="AA75" i="15"/>
  <c r="AA74" i="15"/>
  <c r="AA73" i="15"/>
  <c r="AA72" i="15"/>
  <c r="AA71" i="15"/>
  <c r="AA70" i="15"/>
  <c r="AA69" i="15"/>
  <c r="AA68" i="15"/>
  <c r="AA25" i="15"/>
  <c r="AA26" i="15"/>
  <c r="AA27" i="15"/>
  <c r="AA28" i="15"/>
  <c r="AA29" i="15"/>
  <c r="AA30" i="15"/>
  <c r="AA31" i="15"/>
  <c r="AA32" i="15"/>
  <c r="AA11" i="15"/>
  <c r="AA12" i="15"/>
  <c r="AA13" i="15"/>
  <c r="AA14" i="15"/>
  <c r="AA15" i="15"/>
  <c r="AA16" i="15"/>
  <c r="AA17" i="15"/>
  <c r="AA18" i="15"/>
  <c r="AA19" i="15"/>
  <c r="AA20" i="15"/>
  <c r="V68" i="15"/>
  <c r="V69" i="15"/>
  <c r="V70" i="15"/>
  <c r="W70" i="15" s="1"/>
  <c r="V71" i="15"/>
  <c r="V72" i="15"/>
  <c r="V73" i="15"/>
  <c r="V74" i="15"/>
  <c r="V75" i="15"/>
  <c r="X76" i="15"/>
  <c r="V76" i="15"/>
  <c r="W76" i="15"/>
  <c r="X77" i="15"/>
  <c r="V77" i="15"/>
  <c r="W77" i="15"/>
  <c r="Y78" i="15"/>
  <c r="V78" i="15"/>
  <c r="X78" i="15"/>
  <c r="V80" i="15"/>
  <c r="V81" i="15"/>
  <c r="V82" i="15"/>
  <c r="W82" i="15" s="1"/>
  <c r="V83" i="15"/>
  <c r="V84" i="15"/>
  <c r="V85" i="15"/>
  <c r="X62" i="15"/>
  <c r="V62" i="15"/>
  <c r="Y63" i="15"/>
  <c r="V63" i="15"/>
  <c r="W63" i="15" s="1"/>
  <c r="V64" i="15"/>
  <c r="W64" i="15" s="1"/>
  <c r="V65" i="15"/>
  <c r="V66" i="15"/>
  <c r="W66" i="15" s="1"/>
  <c r="X66" i="15"/>
  <c r="V67" i="15"/>
  <c r="V61" i="15"/>
  <c r="V48" i="15"/>
  <c r="W48" i="15" s="1"/>
  <c r="V49" i="15"/>
  <c r="W49" i="15" s="1"/>
  <c r="X49" i="15"/>
  <c r="Y49" i="15"/>
  <c r="V50" i="15"/>
  <c r="W50" i="15" s="1"/>
  <c r="V51" i="15"/>
  <c r="Y52" i="15"/>
  <c r="V52" i="15"/>
  <c r="V53" i="15"/>
  <c r="V54" i="15"/>
  <c r="W54" i="15"/>
  <c r="X54" i="15"/>
  <c r="Y54" i="15"/>
  <c r="V56" i="15"/>
  <c r="X57" i="15"/>
  <c r="V57" i="15"/>
  <c r="V47" i="15"/>
  <c r="V37" i="15"/>
  <c r="V38" i="15"/>
  <c r="W38" i="15" s="1"/>
  <c r="X39" i="15"/>
  <c r="V39" i="15"/>
  <c r="V40" i="15"/>
  <c r="V41" i="15"/>
  <c r="W42" i="15"/>
  <c r="V42" i="15"/>
  <c r="Y43" i="15"/>
  <c r="V43" i="15"/>
  <c r="V36" i="15"/>
  <c r="V25" i="15"/>
  <c r="X26" i="15"/>
  <c r="V26" i="15"/>
  <c r="X27" i="15"/>
  <c r="V27" i="15"/>
  <c r="Y28" i="15"/>
  <c r="V28" i="15"/>
  <c r="V29" i="15"/>
  <c r="V30" i="15"/>
  <c r="V31" i="15"/>
  <c r="V32" i="15"/>
  <c r="V24" i="15"/>
  <c r="V13" i="15"/>
  <c r="V14" i="15"/>
  <c r="V15" i="15"/>
  <c r="V16" i="15"/>
  <c r="Y16" i="15"/>
  <c r="V17" i="15"/>
  <c r="W17" i="15" s="1"/>
  <c r="V18" i="15"/>
  <c r="V19" i="15"/>
  <c r="V20" i="15"/>
  <c r="Y11" i="15"/>
  <c r="V11" i="15"/>
  <c r="W11" i="15"/>
  <c r="X12" i="15"/>
  <c r="V12" i="15"/>
  <c r="W12" i="15" s="1"/>
  <c r="V10" i="15"/>
  <c r="V6" i="15"/>
  <c r="H62" i="15"/>
  <c r="H63" i="15"/>
  <c r="H64" i="15"/>
  <c r="H65" i="15"/>
  <c r="H66" i="15"/>
  <c r="H67" i="15"/>
  <c r="H68" i="15"/>
  <c r="H69" i="15"/>
  <c r="H70" i="15"/>
  <c r="H71" i="15"/>
  <c r="H72" i="15"/>
  <c r="H73" i="15"/>
  <c r="H74" i="15"/>
  <c r="H75" i="15"/>
  <c r="H76" i="15"/>
  <c r="H77" i="15"/>
  <c r="H78" i="15"/>
  <c r="H79" i="15"/>
  <c r="H80" i="15"/>
  <c r="H81" i="15"/>
  <c r="H82" i="15"/>
  <c r="H83" i="15"/>
  <c r="H84" i="15"/>
  <c r="H85" i="15"/>
  <c r="H61" i="15"/>
  <c r="H86" i="15" s="1"/>
  <c r="H48" i="15"/>
  <c r="H49" i="15"/>
  <c r="H50" i="15"/>
  <c r="H51" i="15"/>
  <c r="H52" i="15"/>
  <c r="H53" i="15"/>
  <c r="H54" i="15"/>
  <c r="H55" i="15"/>
  <c r="H56" i="15"/>
  <c r="H57" i="15"/>
  <c r="H47" i="15"/>
  <c r="AA85" i="15"/>
  <c r="AA67" i="15"/>
  <c r="AA66" i="15"/>
  <c r="AA65" i="15"/>
  <c r="AA64" i="15"/>
  <c r="AA63" i="15"/>
  <c r="AA62" i="15"/>
  <c r="AA61" i="15"/>
  <c r="AA57" i="15"/>
  <c r="AA53" i="15"/>
  <c r="AA52" i="15"/>
  <c r="AA51" i="15"/>
  <c r="AA50" i="15"/>
  <c r="AA49" i="15"/>
  <c r="AA48" i="15"/>
  <c r="AA47" i="15"/>
  <c r="H37" i="15"/>
  <c r="H38" i="15"/>
  <c r="H39" i="15"/>
  <c r="H40" i="15"/>
  <c r="H41" i="15"/>
  <c r="H42" i="15"/>
  <c r="H43" i="15"/>
  <c r="H36" i="15"/>
  <c r="H25" i="15"/>
  <c r="H26" i="15"/>
  <c r="H27" i="15"/>
  <c r="H28" i="15"/>
  <c r="H29" i="15"/>
  <c r="H30" i="15"/>
  <c r="H31" i="15"/>
  <c r="H32" i="15"/>
  <c r="H24" i="15"/>
  <c r="H19" i="15"/>
  <c r="H11" i="15"/>
  <c r="H12" i="15"/>
  <c r="H13" i="15"/>
  <c r="H14" i="15"/>
  <c r="H15" i="15"/>
  <c r="H16" i="15"/>
  <c r="H17" i="15"/>
  <c r="H18" i="15"/>
  <c r="H20" i="15"/>
  <c r="H10" i="15"/>
  <c r="H6" i="15"/>
  <c r="H7" i="15" s="1"/>
  <c r="AA37" i="15"/>
  <c r="AA38" i="15"/>
  <c r="AA39" i="15"/>
  <c r="AA40" i="15"/>
  <c r="AA41" i="15"/>
  <c r="AA42" i="15"/>
  <c r="AA43" i="15"/>
  <c r="AA36" i="15"/>
  <c r="AA24" i="15"/>
  <c r="J58" i="19" l="1"/>
  <c r="H33" i="19"/>
  <c r="H21" i="19"/>
  <c r="J21" i="19"/>
  <c r="J33" i="19"/>
  <c r="H58" i="19"/>
  <c r="J44" i="19"/>
  <c r="H44" i="19"/>
  <c r="H86" i="19"/>
  <c r="J86" i="19"/>
  <c r="J88" i="19" s="1"/>
  <c r="AA44" i="15"/>
  <c r="AA21" i="15"/>
  <c r="W69" i="15"/>
  <c r="W68" i="15"/>
  <c r="W61" i="15"/>
  <c r="W37" i="15"/>
  <c r="W43" i="15"/>
  <c r="X41" i="15"/>
  <c r="W40" i="15"/>
  <c r="X14" i="15"/>
  <c r="W15" i="15"/>
  <c r="W13" i="15"/>
  <c r="W10" i="15"/>
  <c r="X29" i="15"/>
  <c r="W81" i="15"/>
  <c r="AA58" i="15"/>
  <c r="AA33" i="15"/>
  <c r="W31" i="15"/>
  <c r="W84" i="15"/>
  <c r="X31" i="15"/>
  <c r="Y31" i="15"/>
  <c r="X25" i="15"/>
  <c r="Y83" i="15"/>
  <c r="Y12" i="15"/>
  <c r="X43" i="15"/>
  <c r="W74" i="15"/>
  <c r="Y14" i="15"/>
  <c r="W27" i="15"/>
  <c r="Y40" i="15"/>
  <c r="Y56" i="15"/>
  <c r="X52" i="15"/>
  <c r="X48" i="15"/>
  <c r="X64" i="15"/>
  <c r="W83" i="15"/>
  <c r="W78" i="15"/>
  <c r="X68" i="15"/>
  <c r="W39" i="15"/>
  <c r="W56" i="15"/>
  <c r="W52" i="15"/>
  <c r="Y61" i="15"/>
  <c r="X17" i="15"/>
  <c r="Y26" i="15"/>
  <c r="Y42" i="15"/>
  <c r="X63" i="15"/>
  <c r="X82" i="15"/>
  <c r="Y77" i="15"/>
  <c r="X11" i="15"/>
  <c r="Y17" i="15"/>
  <c r="Y13" i="15"/>
  <c r="W30" i="15"/>
  <c r="W26" i="15"/>
  <c r="X38" i="15"/>
  <c r="W51" i="15"/>
  <c r="W67" i="15"/>
  <c r="W62" i="15"/>
  <c r="Y72" i="15"/>
  <c r="W24" i="15"/>
  <c r="W29" i="15"/>
  <c r="W25" i="15"/>
  <c r="X37" i="15"/>
  <c r="X50" i="15"/>
  <c r="W85" i="15"/>
  <c r="Y81" i="15"/>
  <c r="W71" i="15"/>
  <c r="W80" i="15"/>
  <c r="Y70" i="15"/>
  <c r="W47" i="15"/>
  <c r="X10" i="15"/>
  <c r="W75" i="15"/>
  <c r="W32" i="15"/>
  <c r="X28" i="15"/>
  <c r="Y41" i="15"/>
  <c r="Y66" i="15"/>
  <c r="W20" i="15"/>
  <c r="W28" i="15"/>
  <c r="W36" i="15"/>
  <c r="X40" i="15"/>
  <c r="W57" i="15"/>
  <c r="W19" i="15"/>
  <c r="W65" i="15"/>
  <c r="Y84" i="15"/>
  <c r="X69" i="15"/>
  <c r="Y74" i="15"/>
  <c r="W72" i="15"/>
  <c r="X74" i="15"/>
  <c r="Y69" i="15"/>
  <c r="Y76" i="15"/>
  <c r="Y71" i="15"/>
  <c r="X71" i="15"/>
  <c r="Y85" i="15"/>
  <c r="Y73" i="15"/>
  <c r="Y80" i="15"/>
  <c r="X73" i="15"/>
  <c r="Y68" i="15"/>
  <c r="Y75" i="15"/>
  <c r="Y82" i="15"/>
  <c r="X75" i="15"/>
  <c r="X70" i="15"/>
  <c r="Y65" i="15"/>
  <c r="X65" i="15"/>
  <c r="Y67" i="15"/>
  <c r="X67" i="15"/>
  <c r="Y62" i="15"/>
  <c r="Y64" i="15"/>
  <c r="X61" i="15"/>
  <c r="Y51" i="15"/>
  <c r="X51" i="15"/>
  <c r="Y53" i="15"/>
  <c r="X53" i="15"/>
  <c r="Y48" i="15"/>
  <c r="Y50" i="15"/>
  <c r="Y57" i="15"/>
  <c r="Y47" i="15"/>
  <c r="W41" i="15"/>
  <c r="Y38" i="15"/>
  <c r="X42" i="15"/>
  <c r="Y37" i="15"/>
  <c r="Y39" i="15"/>
  <c r="X36" i="15"/>
  <c r="X30" i="15"/>
  <c r="Y25" i="15"/>
  <c r="Y32" i="15"/>
  <c r="X32" i="15"/>
  <c r="Y27" i="15"/>
  <c r="X24" i="15"/>
  <c r="Y19" i="15"/>
  <c r="X16" i="15"/>
  <c r="Y18" i="15"/>
  <c r="X18" i="15"/>
  <c r="Y20" i="15"/>
  <c r="X20" i="15"/>
  <c r="Y15" i="15"/>
  <c r="X15" i="15"/>
  <c r="Y6" i="15"/>
  <c r="H58" i="15"/>
  <c r="H44" i="15"/>
  <c r="H33" i="15"/>
  <c r="W6" i="15"/>
  <c r="AA7" i="15"/>
  <c r="X6" i="15"/>
</calcChain>
</file>

<file path=xl/sharedStrings.xml><?xml version="1.0" encoding="utf-8"?>
<sst xmlns="http://schemas.openxmlformats.org/spreadsheetml/2006/main" count="470" uniqueCount="164">
  <si>
    <t>Descrição</t>
  </si>
  <si>
    <t>Valor Unitário</t>
  </si>
  <si>
    <t>Valor Total</t>
  </si>
  <si>
    <t>Item</t>
  </si>
  <si>
    <t>Preço 01</t>
  </si>
  <si>
    <t>Preço 02</t>
  </si>
  <si>
    <t>Preço 03</t>
  </si>
  <si>
    <t>Método Matemático:
Media</t>
  </si>
  <si>
    <t>Preço 04</t>
  </si>
  <si>
    <t>Média</t>
  </si>
  <si>
    <t>Desvio Padrão</t>
  </si>
  <si>
    <t>Coeficiente de Variação</t>
  </si>
  <si>
    <t>Preço 05</t>
  </si>
  <si>
    <t>Preço 06</t>
  </si>
  <si>
    <t>Und</t>
  </si>
  <si>
    <t xml:space="preserve">Valor Total ARP - </t>
  </si>
  <si>
    <t>Valor Total ARP -</t>
  </si>
  <si>
    <t>Preço 07</t>
  </si>
  <si>
    <t xml:space="preserve">Limite Superior
</t>
  </si>
  <si>
    <t xml:space="preserve">Limite Inferior
</t>
  </si>
  <si>
    <t>Calculos Estatísticos</t>
  </si>
  <si>
    <t>Preço 08</t>
  </si>
  <si>
    <t>ARP N° 01/2024</t>
  </si>
  <si>
    <t>Preço 09</t>
  </si>
  <si>
    <t xml:space="preserve">Unidade </t>
  </si>
  <si>
    <t xml:space="preserve">Quantidade </t>
  </si>
  <si>
    <t>Cx</t>
  </si>
  <si>
    <t>Processo N° 00002.002160/2025-30</t>
  </si>
  <si>
    <t>ATAS /PNC</t>
  </si>
  <si>
    <t>MÍDIA ESPECIALIZADA</t>
  </si>
  <si>
    <t>Marca/Modelo</t>
  </si>
  <si>
    <t>LENOVO/T24i-30</t>
  </si>
  <si>
    <t>KINGSTOM/ SZS1000/100G</t>
  </si>
  <si>
    <t>SOHO PLUS</t>
  </si>
  <si>
    <t>CANON CR-240</t>
  </si>
  <si>
    <t>BROTHER DCP1617NW</t>
  </si>
  <si>
    <t>SMS REVOLUTION SPEEDY</t>
  </si>
  <si>
    <t>SMS TECH</t>
  </si>
  <si>
    <t>THINKCENTRE NEO 50S</t>
  </si>
  <si>
    <t>LENOVO M75q</t>
  </si>
  <si>
    <t>THINKSTATION P360 TOWER</t>
  </si>
  <si>
    <t>THINKPAD E14 GEN3 RYZEN</t>
  </si>
  <si>
    <t>FURUKAWA SOHOPLUS CAT 5E</t>
  </si>
  <si>
    <t>FURUKAWA SOHOPLUS CAT 5E MACHO</t>
  </si>
  <si>
    <t>RD TELECOM R0106 8 X 450MM</t>
  </si>
  <si>
    <t>RD TELECOM R0106 12 X 550MM</t>
  </si>
  <si>
    <t>APC AR3100 / R8136BLK</t>
  </si>
  <si>
    <t>FUJITSU FI 8170</t>
  </si>
  <si>
    <t>HP E50145 PN 1PU51A</t>
  </si>
  <si>
    <t>SMS PROGRESSIVE III 2000 VA BI</t>
  </si>
  <si>
    <t>SMS PRO 1500BI / 29401</t>
  </si>
  <si>
    <t>LENOVO THINKCENTRE NEO 50S PN: 11SX000QPM</t>
  </si>
  <si>
    <t>LENOVO THINKCENTRE NEO 50S PN: 11SWSORM00</t>
  </si>
  <si>
    <t>LENOVO THINKPAD E14 GEN 3 (AMD) PN: 20YD000PBO</t>
  </si>
  <si>
    <t>LENOVO THINKPAD E14 GEN 3 (AMD) PN: 20YD000YBO</t>
  </si>
  <si>
    <t>KINGSTON 2TB SXS1000</t>
  </si>
  <si>
    <t>UBIQUITI UNIFI 6 PRO PN: U6-PRO I</t>
  </si>
  <si>
    <t>FUJITSU IX1600</t>
  </si>
  <si>
    <t>HP MFP41403F</t>
  </si>
  <si>
    <t>SMS PROGRESSIVE III</t>
  </si>
  <si>
    <t>SMS TECH 700 bi cod 0029301</t>
  </si>
  <si>
    <t>SMS ATRIUM RACK AR2200BI</t>
  </si>
  <si>
    <t>LENOVO THINKCENTRE NEO 50S</t>
  </si>
  <si>
    <t>LENOVO THINKCENTRE M75q RYZEN</t>
  </si>
  <si>
    <t>LENOVO THINKSTATION P360</t>
  </si>
  <si>
    <t>LENOVO V15 G3 IAP</t>
  </si>
  <si>
    <t>CANNON CR240</t>
  </si>
  <si>
    <t>HP E50145 - PN 1PU51A</t>
  </si>
  <si>
    <t>HP MFP4103FDW</t>
  </si>
  <si>
    <t>SMS REVOLUTION SPEEDY 500 BI</t>
  </si>
  <si>
    <t>SMS PROGRESSIVE III 1000 VA BI</t>
  </si>
  <si>
    <t>SMS TECH 700 BI</t>
  </si>
  <si>
    <t>SMS TECH 1200 BI</t>
  </si>
  <si>
    <t>SMS PRO 1500BI</t>
  </si>
  <si>
    <t>SMS ATRIUM RACK AR2200 BI - BI 3UXL PN 27853</t>
  </si>
  <si>
    <t>LENOVO THINKCENTRE M75 GEN 2 RYZEN 3</t>
  </si>
  <si>
    <t>LENOVO THINKCENTRE M75Q RYZEN 5</t>
  </si>
  <si>
    <t>LENOVO THINKSTATION P360 CORE I7</t>
  </si>
  <si>
    <t>LENOVO THINKSTATION P360 TOWER CORE I7</t>
  </si>
  <si>
    <t>LENOVO THINKPAD E14 GEN3 RYZEN3</t>
  </si>
  <si>
    <t>LENOVO THINKPAD E14 GEN3 RYZEN5</t>
  </si>
  <si>
    <t>LENOVO THINKPAD E14 RYZEN7</t>
  </si>
  <si>
    <t>LENOVO V15 G3 IAP CORE I7</t>
  </si>
  <si>
    <t>AXELL-Automação</t>
  </si>
  <si>
    <t>Recicle Express</t>
  </si>
  <si>
    <t>Preço 10</t>
  </si>
  <si>
    <t>Preço 11</t>
  </si>
  <si>
    <t>Preço 12</t>
  </si>
  <si>
    <t>R Figueiredo</t>
  </si>
  <si>
    <t>Banco de Preço</t>
  </si>
  <si>
    <t>Valor Total Estimado</t>
  </si>
  <si>
    <t>Valor Global</t>
  </si>
  <si>
    <t xml:space="preserve">RAZÃO SOCIAL: 3D PROJETOS E ASSESSORIA EM INFORMATICA LTDA - CNPJ: 07.766.048/0002-35
</t>
  </si>
  <si>
    <t xml:space="preserve">RAZÃO SOCIAL: FORTE.COM LTDA  - CNPJ: 01.559.646/0001-76
</t>
  </si>
  <si>
    <t xml:space="preserve">RAZÃO SOCIAL: INFORMOVEIS DISTRIBUIDORA DE INFORMATICA E ESCRITORIO LTDA - CNPJ: 13.015.273/0001-51
</t>
  </si>
  <si>
    <t xml:space="preserve"> RAZÃO SOCIAL: CONNECT COMPUTADORES E SISTEMAS LTDA  - CNPJ: 00.489.297/0001-09
</t>
  </si>
  <si>
    <t xml:space="preserve">RAZÃO SOCIAL: NATAL COMPUTER LTDA - CNPJ: 10.742.806/0001-09
</t>
  </si>
  <si>
    <t xml:space="preserve">RAZÃO SOCIAL: NTECH TI LTDA - CNPJ: 04.191.666/0001-25
</t>
  </si>
  <si>
    <r>
      <t xml:space="preserve">Mini Rack Fechado/Parede 08U INDOOR COM KIT DE
MONTAGEM - </t>
    </r>
    <r>
      <rPr>
        <b/>
        <sz val="8"/>
        <color theme="1"/>
        <rFont val="Calibri"/>
        <family val="2"/>
        <scheme val="minor"/>
      </rPr>
      <t>COTA RESERVADA - ME, MEI E EPP</t>
    </r>
  </si>
  <si>
    <r>
      <t xml:space="preserve">Mini Rack Fechado/Parede 08U INDOOR COM KIT DE
MONTAGEM - </t>
    </r>
    <r>
      <rPr>
        <b/>
        <sz val="8"/>
        <color theme="1"/>
        <rFont val="Calibri"/>
        <family val="2"/>
        <scheme val="minor"/>
      </rPr>
      <t>COTA PRINCIPAL</t>
    </r>
  </si>
  <si>
    <r>
      <t xml:space="preserve">Mini Rack Fechado/Parede 12U INDOOR COM KIT DE
MONTAGEM - </t>
    </r>
    <r>
      <rPr>
        <b/>
        <sz val="8"/>
        <color theme="1"/>
        <rFont val="Calibri"/>
        <family val="2"/>
        <scheme val="minor"/>
      </rPr>
      <t>COTA PRINCIPAL</t>
    </r>
  </si>
  <si>
    <r>
      <t xml:space="preserve">Mini Rack Fechado/Parede 12U INDOOR COM KIT DE
MONTAGEM - </t>
    </r>
    <r>
      <rPr>
        <b/>
        <sz val="8"/>
        <color theme="1"/>
        <rFont val="Calibri"/>
        <family val="2"/>
        <scheme val="minor"/>
      </rPr>
      <t>COTA RESERVADA - ME, MEI E EPP</t>
    </r>
  </si>
  <si>
    <r>
      <t xml:space="preserve">RACK PARA SERVIDORES 42US - </t>
    </r>
    <r>
      <rPr>
        <b/>
        <sz val="8"/>
        <color theme="1"/>
        <rFont val="Calibri"/>
        <family val="2"/>
        <scheme val="minor"/>
      </rPr>
      <t>COTA PRINCIPAL</t>
    </r>
  </si>
  <si>
    <r>
      <t xml:space="preserve">RACK PARA SERVIDORES 42US - </t>
    </r>
    <r>
      <rPr>
        <b/>
        <sz val="8"/>
        <color theme="1"/>
        <rFont val="Calibri"/>
        <family val="2"/>
        <scheme val="minor"/>
      </rPr>
      <t>COTA RESERVADA - ME, MEI  E EPP</t>
    </r>
  </si>
  <si>
    <r>
      <t xml:space="preserve">Monitor 23.8” Tipo II - </t>
    </r>
    <r>
      <rPr>
        <b/>
        <sz val="8"/>
        <color theme="1"/>
        <rFont val="Calibri"/>
        <family val="2"/>
        <scheme val="minor"/>
      </rPr>
      <t xml:space="preserve">COTA RESERVADA - ME, MEI E EPP </t>
    </r>
  </si>
  <si>
    <r>
      <t xml:space="preserve">SSD EXTERNO 1TB - </t>
    </r>
    <r>
      <rPr>
        <b/>
        <sz val="8"/>
        <color rgb="FF000000"/>
        <rFont val="Calibri"/>
        <family val="2"/>
        <scheme val="minor"/>
      </rPr>
      <t xml:space="preserve">COTA PRINCIPAL </t>
    </r>
  </si>
  <si>
    <r>
      <t xml:space="preserve">Caixa de Cabo Par trançado Cat 5E - </t>
    </r>
    <r>
      <rPr>
        <b/>
        <sz val="8"/>
        <color rgb="FF000000"/>
        <rFont val="Calibri"/>
        <family val="2"/>
        <scheme val="minor"/>
      </rPr>
      <t>COTA PRINCIPAL</t>
    </r>
  </si>
  <si>
    <r>
      <t xml:space="preserve">Patch Panel 24 portas Cat6E. Suporte aos padrões e
normas para CAT.6 - </t>
    </r>
    <r>
      <rPr>
        <b/>
        <sz val="8"/>
        <color rgb="FF000000"/>
        <rFont val="Calibri"/>
        <family val="2"/>
        <scheme val="minor"/>
      </rPr>
      <t>COTA PRINCIPAL</t>
    </r>
  </si>
  <si>
    <r>
      <t>Scanner Tipo I -</t>
    </r>
    <r>
      <rPr>
        <b/>
        <sz val="8"/>
        <rFont val="Calibri"/>
        <family val="2"/>
        <scheme val="minor"/>
      </rPr>
      <t xml:space="preserve"> COTA PRINCIPAL</t>
    </r>
  </si>
  <si>
    <r>
      <t xml:space="preserve">Impressora Mulfuncional Laser Monocromáca Tipo I -
</t>
    </r>
    <r>
      <rPr>
        <b/>
        <sz val="8"/>
        <color rgb="FF000000"/>
        <rFont val="Calibri"/>
        <family val="2"/>
        <scheme val="minor"/>
      </rPr>
      <t>COTA PRINCIPAL</t>
    </r>
  </si>
  <si>
    <r>
      <t xml:space="preserve">Estabilizador Bivolt 500 Va - </t>
    </r>
    <r>
      <rPr>
        <b/>
        <sz val="8"/>
        <color rgb="FF000000"/>
        <rFont val="Calibri"/>
        <family val="2"/>
        <scheme val="minor"/>
      </rPr>
      <t>COTA PRINCIPAL</t>
    </r>
  </si>
  <si>
    <r>
      <t xml:space="preserve">Nobreak 1200 VA - </t>
    </r>
    <r>
      <rPr>
        <b/>
        <sz val="8"/>
        <color rgb="FF000000"/>
        <rFont val="Calibri"/>
        <family val="2"/>
        <scheme val="minor"/>
      </rPr>
      <t>COTA PRINCIPAL</t>
    </r>
  </si>
  <si>
    <r>
      <t xml:space="preserve">Microcomputador Desktop Tipo II </t>
    </r>
    <r>
      <rPr>
        <b/>
        <sz val="8"/>
        <color rgb="FF000000"/>
        <rFont val="Calibri"/>
        <family val="2"/>
        <scheme val="minor"/>
      </rPr>
      <t>- COTA PRINCIPAL</t>
    </r>
  </si>
  <si>
    <r>
      <t xml:space="preserve">Microcomputador Desktop Tipo V - </t>
    </r>
    <r>
      <rPr>
        <b/>
        <sz val="8"/>
        <color rgb="FF000000"/>
        <rFont val="Calibri"/>
        <family val="2"/>
        <scheme val="minor"/>
      </rPr>
      <t>COTA PRINCIPAL</t>
    </r>
  </si>
  <si>
    <r>
      <t>Workstation de alto desempenho tipo II-</t>
    </r>
    <r>
      <rPr>
        <b/>
        <sz val="8"/>
        <color rgb="FF000000"/>
        <rFont val="Calibri"/>
        <family val="2"/>
        <scheme val="minor"/>
      </rPr>
      <t xml:space="preserve"> cota principal</t>
    </r>
  </si>
  <si>
    <r>
      <t>Notebook Tipo II -</t>
    </r>
    <r>
      <rPr>
        <b/>
        <sz val="8"/>
        <color rgb="FF000000"/>
        <rFont val="Calibri"/>
        <family val="2"/>
        <scheme val="minor"/>
      </rPr>
      <t xml:space="preserve"> COTA PRINCIPAL</t>
    </r>
  </si>
  <si>
    <r>
      <t>Caixa de Cabo Par trançado Cat 5E</t>
    </r>
    <r>
      <rPr>
        <b/>
        <sz val="8"/>
        <rFont val="Calibri"/>
        <family val="2"/>
        <scheme val="minor"/>
      </rPr>
      <t xml:space="preserve"> - COTA RESERVADA - ME, MEI E EPP</t>
    </r>
  </si>
  <si>
    <r>
      <t>RACK INDOOR 8U -</t>
    </r>
    <r>
      <rPr>
        <b/>
        <sz val="8"/>
        <color theme="1"/>
        <rFont val="Calibri"/>
        <family val="2"/>
        <scheme val="minor"/>
      </rPr>
      <t xml:space="preserve"> Exclusivo para ME, MEI e EPP. Decreto
Estadual 16.212/20</t>
    </r>
  </si>
  <si>
    <r>
      <t>Conector Macho RJ45 Cat. 5 RJ45</t>
    </r>
    <r>
      <rPr>
        <b/>
        <sz val="8"/>
        <color theme="1"/>
        <rFont val="Calibri"/>
        <family val="2"/>
        <scheme val="minor"/>
      </rPr>
      <t xml:space="preserve"> - Exclusivo para ME, MEI e EPP. Decreto Estadual 16.212/20</t>
    </r>
  </si>
  <si>
    <r>
      <t xml:space="preserve">Scanner Tipo III - </t>
    </r>
    <r>
      <rPr>
        <b/>
        <sz val="8"/>
        <color theme="1"/>
        <rFont val="Calibri"/>
        <family val="2"/>
        <scheme val="minor"/>
      </rPr>
      <t xml:space="preserve">COTA PRINCIPAL </t>
    </r>
  </si>
  <si>
    <r>
      <t>Impressora Laser Monocromatica -</t>
    </r>
    <r>
      <rPr>
        <b/>
        <sz val="8"/>
        <color theme="1"/>
        <rFont val="Calibri"/>
        <family val="2"/>
        <scheme val="minor"/>
      </rPr>
      <t xml:space="preserve"> COTA PRINCIPAL</t>
    </r>
  </si>
  <si>
    <r>
      <t xml:space="preserve">Estabilizador 2000 VA - </t>
    </r>
    <r>
      <rPr>
        <b/>
        <sz val="8"/>
        <color rgb="FF000000"/>
        <rFont val="Calibri"/>
        <family val="2"/>
        <scheme val="minor"/>
      </rPr>
      <t>COTA PRINCIPAL</t>
    </r>
  </si>
  <si>
    <r>
      <t xml:space="preserve">Nobreak 1500 VA - </t>
    </r>
    <r>
      <rPr>
        <b/>
        <sz val="8"/>
        <color theme="1"/>
        <rFont val="Calibri"/>
        <family val="2"/>
        <scheme val="minor"/>
      </rPr>
      <t>COTA PRINCIPAL</t>
    </r>
  </si>
  <si>
    <r>
      <t xml:space="preserve">Microcomputador Desktop Tipo III - </t>
    </r>
    <r>
      <rPr>
        <b/>
        <sz val="8"/>
        <rFont val="Calibri"/>
        <family val="2"/>
        <scheme val="minor"/>
      </rPr>
      <t>COTA PRINCIPAL</t>
    </r>
  </si>
  <si>
    <r>
      <t xml:space="preserve">Microcomputador Desktop Tipo IV - </t>
    </r>
    <r>
      <rPr>
        <b/>
        <sz val="8"/>
        <color theme="1"/>
        <rFont val="Calibri"/>
        <family val="2"/>
        <scheme val="minor"/>
      </rPr>
      <t>COTA PRINCIPAL</t>
    </r>
  </si>
  <si>
    <r>
      <t>Notebook Tipo I -</t>
    </r>
    <r>
      <rPr>
        <b/>
        <sz val="8"/>
        <color theme="1"/>
        <rFont val="Calibri"/>
        <family val="2"/>
        <scheme val="minor"/>
      </rPr>
      <t xml:space="preserve"> COTA PRINCIPAL</t>
    </r>
  </si>
  <si>
    <r>
      <t>Notebook Tipo III -</t>
    </r>
    <r>
      <rPr>
        <b/>
        <sz val="8"/>
        <color rgb="FF000000"/>
        <rFont val="Calibri"/>
        <family val="2"/>
        <scheme val="minor"/>
      </rPr>
      <t xml:space="preserve"> COTA PRINCIPAL</t>
    </r>
  </si>
  <si>
    <r>
      <t>SSD EXTERNO 2TB -</t>
    </r>
    <r>
      <rPr>
        <b/>
        <sz val="8"/>
        <color theme="1"/>
        <rFont val="Calibri"/>
        <family val="2"/>
        <scheme val="minor"/>
      </rPr>
      <t xml:space="preserve"> COTA PRINCIPAL </t>
    </r>
  </si>
  <si>
    <r>
      <t>ACESS POINT Tipo II -</t>
    </r>
    <r>
      <rPr>
        <b/>
        <sz val="8"/>
        <color theme="1"/>
        <rFont val="Calibri"/>
        <family val="2"/>
        <scheme val="minor"/>
      </rPr>
      <t xml:space="preserve"> COTA PRINCIPAL</t>
    </r>
  </si>
  <si>
    <r>
      <t xml:space="preserve">Scanner Tipo II - </t>
    </r>
    <r>
      <rPr>
        <b/>
        <sz val="8"/>
        <color rgb="FF000000"/>
        <rFont val="Calibri"/>
        <family val="2"/>
        <scheme val="minor"/>
      </rPr>
      <t>COTA PRINCIPAL</t>
    </r>
  </si>
  <si>
    <r>
      <t xml:space="preserve">Impressora Mulfuncional Laser Tipo II -
</t>
    </r>
    <r>
      <rPr>
        <b/>
        <sz val="8"/>
        <rFont val="Calibri"/>
        <family val="2"/>
        <scheme val="minor"/>
      </rPr>
      <t>COTA PRINCIPAL</t>
    </r>
  </si>
  <si>
    <r>
      <t>Estabilizador Bivolt 1000 Va -</t>
    </r>
    <r>
      <rPr>
        <b/>
        <sz val="8"/>
        <color rgb="FF000000"/>
        <rFont val="Calibri"/>
        <family val="2"/>
        <scheme val="minor"/>
      </rPr>
      <t xml:space="preserve"> COTA
PRINCIPAL</t>
    </r>
  </si>
  <si>
    <r>
      <t xml:space="preserve">Nobreak 700 VA - </t>
    </r>
    <r>
      <rPr>
        <b/>
        <sz val="8"/>
        <color theme="1"/>
        <rFont val="Calibri"/>
        <family val="2"/>
        <scheme val="minor"/>
      </rPr>
      <t>COTA PRINCIPAL</t>
    </r>
  </si>
  <si>
    <r>
      <t xml:space="preserve">Nobreak Rack 2200 VA - </t>
    </r>
    <r>
      <rPr>
        <b/>
        <sz val="8"/>
        <color theme="1"/>
        <rFont val="Calibri"/>
        <family val="2"/>
        <scheme val="minor"/>
      </rPr>
      <t>COTA PRINCIPAL</t>
    </r>
  </si>
  <si>
    <r>
      <t>Microcomputador Desktop Tipo I -</t>
    </r>
    <r>
      <rPr>
        <b/>
        <sz val="8"/>
        <color theme="1"/>
        <rFont val="Calibri"/>
        <family val="2"/>
        <scheme val="minor"/>
      </rPr>
      <t xml:space="preserve"> COTA
PRINCIPAL</t>
    </r>
  </si>
  <si>
    <r>
      <t xml:space="preserve">Microcomputador Desktop Tipo VI </t>
    </r>
    <r>
      <rPr>
        <b/>
        <sz val="8"/>
        <color theme="1"/>
        <rFont val="Calibri"/>
        <family val="2"/>
        <scheme val="minor"/>
      </rPr>
      <t>- COTA
PRINCIPAL</t>
    </r>
  </si>
  <si>
    <r>
      <t>WORKSTATION DE ALTO DESEMPENHO
TIPO I -</t>
    </r>
    <r>
      <rPr>
        <b/>
        <sz val="8"/>
        <color theme="1"/>
        <rFont val="Calibri"/>
        <family val="2"/>
        <scheme val="minor"/>
      </rPr>
      <t xml:space="preserve"> COTA PRINCIPAL</t>
    </r>
  </si>
  <si>
    <r>
      <t xml:space="preserve">Notebook Tipo IV – I7 com tela de 15” -
</t>
    </r>
    <r>
      <rPr>
        <b/>
        <sz val="8"/>
        <color rgb="FF000000"/>
        <rFont val="Calibri"/>
        <family val="2"/>
        <scheme val="minor"/>
      </rPr>
      <t>COTA PRINCIPAL</t>
    </r>
  </si>
  <si>
    <r>
      <t xml:space="preserve">Scanner Tipo I - </t>
    </r>
    <r>
      <rPr>
        <b/>
        <sz val="8"/>
        <rFont val="Calibri"/>
        <family val="2"/>
        <scheme val="minor"/>
      </rPr>
      <t>COTA RESERVADA - ME, MEI E EPP</t>
    </r>
  </si>
  <si>
    <r>
      <t xml:space="preserve">Scanner Tipo II - </t>
    </r>
    <r>
      <rPr>
        <b/>
        <sz val="8"/>
        <rFont val="Calibri"/>
        <family val="2"/>
        <scheme val="minor"/>
      </rPr>
      <t>COTA RESERVADA - ME, MEI E EPP</t>
    </r>
  </si>
  <si>
    <r>
      <t xml:space="preserve">Scanner Tipo III - </t>
    </r>
    <r>
      <rPr>
        <b/>
        <sz val="8"/>
        <rFont val="Calibri"/>
        <family val="2"/>
        <scheme val="minor"/>
      </rPr>
      <t>COTA RESERVADA - ME, MEI E EPP</t>
    </r>
  </si>
  <si>
    <r>
      <t xml:space="preserve">Impressora Laser Monocromática - </t>
    </r>
    <r>
      <rPr>
        <b/>
        <sz val="8"/>
        <rFont val="Calibri"/>
        <family val="2"/>
        <scheme val="minor"/>
      </rPr>
      <t>COTA RESERVADA - ME</t>
    </r>
    <r>
      <rPr>
        <sz val="8"/>
        <rFont val="Calibri"/>
        <family val="2"/>
        <scheme val="minor"/>
      </rPr>
      <t xml:space="preserve">, </t>
    </r>
    <r>
      <rPr>
        <b/>
        <sz val="8"/>
        <rFont val="Calibri"/>
        <family val="2"/>
        <scheme val="minor"/>
      </rPr>
      <t>MEI E EPP</t>
    </r>
  </si>
  <si>
    <r>
      <t>Impressora Mulfuncional Laser Monocromática Tipo I -</t>
    </r>
    <r>
      <rPr>
        <b/>
        <sz val="8"/>
        <rFont val="Calibri"/>
        <family val="2"/>
        <scheme val="minor"/>
      </rPr>
      <t>COTA RESERVADA - ME, MEI E</t>
    </r>
    <r>
      <rPr>
        <sz val="8"/>
        <rFont val="Calibri"/>
        <family val="2"/>
        <scheme val="minor"/>
      </rPr>
      <t xml:space="preserve"> EP</t>
    </r>
  </si>
  <si>
    <r>
      <t>Impressora Mulfuncional Laser Tipo II -</t>
    </r>
    <r>
      <rPr>
        <b/>
        <sz val="8"/>
        <rFont val="Calibri"/>
        <family val="2"/>
        <scheme val="minor"/>
      </rPr>
      <t xml:space="preserve"> COTA RESERVADA - ME, MEI E EPP</t>
    </r>
  </si>
  <si>
    <r>
      <t>Estabilizador Bivolt 500 Va -</t>
    </r>
    <r>
      <rPr>
        <b/>
        <sz val="8"/>
        <rFont val="Calibri"/>
        <family val="2"/>
        <scheme val="minor"/>
      </rPr>
      <t xml:space="preserve"> COTA RESERVADA - ME, MEI E EPP</t>
    </r>
  </si>
  <si>
    <r>
      <t xml:space="preserve">Estabilizador Bivolt 1000 Va </t>
    </r>
    <r>
      <rPr>
        <b/>
        <sz val="8"/>
        <rFont val="Calibri"/>
        <family val="2"/>
        <scheme val="minor"/>
      </rPr>
      <t>- COTA RESERVADA - ME, MEI E EPP</t>
    </r>
  </si>
  <si>
    <r>
      <t>Estabilizador 2000 VA –</t>
    </r>
    <r>
      <rPr>
        <b/>
        <sz val="8"/>
        <rFont val="Calibri"/>
        <family val="2"/>
        <scheme val="minor"/>
      </rPr>
      <t xml:space="preserve"> COTA RESERVADA - ME, MEI E EPP</t>
    </r>
  </si>
  <si>
    <r>
      <t>Nobreak 700 VA -</t>
    </r>
    <r>
      <rPr>
        <b/>
        <sz val="8"/>
        <rFont val="Calibri"/>
        <family val="2"/>
        <scheme val="minor"/>
      </rPr>
      <t xml:space="preserve"> COTA RESERVADA - ME, MEI E EPP</t>
    </r>
  </si>
  <si>
    <r>
      <t>Nobreak 1200 VA -</t>
    </r>
    <r>
      <rPr>
        <b/>
        <sz val="8"/>
        <rFont val="Calibri"/>
        <family val="2"/>
        <scheme val="minor"/>
      </rPr>
      <t xml:space="preserve"> COTA RESERVADA - ME, MEI E EPP</t>
    </r>
  </si>
  <si>
    <r>
      <t xml:space="preserve">Nobreak 1500 VA - </t>
    </r>
    <r>
      <rPr>
        <b/>
        <sz val="8"/>
        <rFont val="Calibri"/>
        <family val="2"/>
        <scheme val="minor"/>
      </rPr>
      <t>COTA RESERVADA - ME, MEI E EPP</t>
    </r>
  </si>
  <si>
    <r>
      <t>Nobreak Rack 2200 VA -</t>
    </r>
    <r>
      <rPr>
        <b/>
        <sz val="8"/>
        <rFont val="Calibri"/>
        <family val="2"/>
        <scheme val="minor"/>
      </rPr>
      <t xml:space="preserve"> COTA RESERVADA - ME, MEI E EPP</t>
    </r>
  </si>
  <si>
    <r>
      <t>Microcomputador Desktop Tipo I -</t>
    </r>
    <r>
      <rPr>
        <b/>
        <sz val="8"/>
        <rFont val="Calibri"/>
        <family val="2"/>
        <scheme val="minor"/>
      </rPr>
      <t xml:space="preserve"> COTA RESERVADA - ME, MEI E EPP</t>
    </r>
  </si>
  <si>
    <r>
      <t>Microcomputador Desktop Tipo II -</t>
    </r>
    <r>
      <rPr>
        <b/>
        <sz val="8"/>
        <rFont val="Calibri"/>
        <family val="2"/>
        <scheme val="minor"/>
      </rPr>
      <t xml:space="preserve"> COTA RESERVADA - ME, MEI E EPP</t>
    </r>
  </si>
  <si>
    <r>
      <t>Microcomputador Desktop Tipo III –</t>
    </r>
    <r>
      <rPr>
        <b/>
        <sz val="8"/>
        <rFont val="Calibri"/>
        <family val="2"/>
        <scheme val="minor"/>
      </rPr>
      <t xml:space="preserve"> COTA RESERVADA - ME, MEI E EPP</t>
    </r>
  </si>
  <si>
    <r>
      <t>Microcomputador Desktop Tipo IV -</t>
    </r>
    <r>
      <rPr>
        <b/>
        <sz val="8"/>
        <rFont val="Calibri"/>
        <family val="2"/>
        <scheme val="minor"/>
      </rPr>
      <t xml:space="preserve"> COTA RESERVADA - ME, MEI E EPP</t>
    </r>
  </si>
  <si>
    <r>
      <t xml:space="preserve">Microcomputador Desktop Tipo V - </t>
    </r>
    <r>
      <rPr>
        <b/>
        <sz val="8"/>
        <rFont val="Calibri"/>
        <family val="2"/>
        <scheme val="minor"/>
      </rPr>
      <t>COTA RESERVADA - ME, MEI E EPP</t>
    </r>
  </si>
  <si>
    <r>
      <t xml:space="preserve">Microcomputador Desktop Tipo VI - </t>
    </r>
    <r>
      <rPr>
        <b/>
        <sz val="8"/>
        <rFont val="Calibri"/>
        <family val="2"/>
        <scheme val="minor"/>
      </rPr>
      <t>COTA RESERVADA - ME, MEI E EPP</t>
    </r>
  </si>
  <si>
    <r>
      <t>WORKSTATION DE ALTO DESEMPENHO TIPO I -</t>
    </r>
    <r>
      <rPr>
        <b/>
        <sz val="8"/>
        <rFont val="Calibri"/>
        <family val="2"/>
        <scheme val="minor"/>
      </rPr>
      <t xml:space="preserve"> COTA RESERVADA -
ME, MEI E EPP</t>
    </r>
  </si>
  <si>
    <r>
      <t xml:space="preserve">WORKSTATION DE ALTO DESEMPENHO TIPO II - </t>
    </r>
    <r>
      <rPr>
        <b/>
        <sz val="8"/>
        <rFont val="Calibri"/>
        <family val="2"/>
        <scheme val="minor"/>
      </rPr>
      <t>COTA RESERVADA
- ME, MEI E EPP</t>
    </r>
  </si>
  <si>
    <r>
      <t>Notebook Tipo I -</t>
    </r>
    <r>
      <rPr>
        <b/>
        <sz val="8"/>
        <rFont val="Calibri"/>
        <family val="2"/>
        <scheme val="minor"/>
      </rPr>
      <t xml:space="preserve"> COTA RESERVADA - ME, MEI E EPP</t>
    </r>
  </si>
  <si>
    <r>
      <t xml:space="preserve">Notebook Tipo II </t>
    </r>
    <r>
      <rPr>
        <b/>
        <sz val="8"/>
        <rFont val="Calibri"/>
        <family val="2"/>
        <scheme val="minor"/>
      </rPr>
      <t>- COTA RESERVADA - ME, MEI E EPP</t>
    </r>
  </si>
  <si>
    <r>
      <t>Notebook Tipo III -</t>
    </r>
    <r>
      <rPr>
        <b/>
        <sz val="8"/>
        <rFont val="Calibri"/>
        <family val="2"/>
        <scheme val="minor"/>
      </rPr>
      <t xml:space="preserve"> COTA RESERVADA - ME, MEI E EPP</t>
    </r>
  </si>
  <si>
    <r>
      <t xml:space="preserve">Notebook Tipo IV – I7 com tela de 15” - </t>
    </r>
    <r>
      <rPr>
        <b/>
        <sz val="8"/>
        <rFont val="Calibri"/>
        <family val="2"/>
        <scheme val="minor"/>
      </rPr>
      <t>COTA RESERVADA - ME,
MEI E EPP</t>
    </r>
  </si>
  <si>
    <t>Prorrogação ARP N°  01-Pregão Eletronico Nº34/2023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</si>
</sst>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FF0000"/>
      <name val="Calibri"/>
      <family val="2"/>
      <scheme val="minor"/>
    </font>
    <font>
      <i/>
      <sz val="8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0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4" fontId="0" fillId="0" borderId="0" xfId="1" applyFont="1" applyAlignment="1">
      <alignment horizontal="center" vertical="center"/>
    </xf>
    <xf numFmtId="164" fontId="0" fillId="0" borderId="0" xfId="1" applyFont="1" applyBorder="1" applyAlignment="1">
      <alignment horizontal="center" vertical="center"/>
    </xf>
    <xf numFmtId="164" fontId="0" fillId="2" borderId="0" xfId="1" applyFont="1" applyFill="1" applyBorder="1" applyAlignment="1">
      <alignment horizontal="center" vertical="center"/>
    </xf>
    <xf numFmtId="164" fontId="0" fillId="2" borderId="0" xfId="1" applyFont="1" applyFill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justify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164" fontId="2" fillId="5" borderId="1" xfId="1" applyFont="1" applyFill="1" applyBorder="1" applyAlignment="1">
      <alignment horizontal="center" vertical="center"/>
    </xf>
    <xf numFmtId="164" fontId="7" fillId="0" borderId="1" xfId="1" applyFont="1" applyBorder="1" applyAlignment="1">
      <alignment horizontal="center" vertical="center"/>
    </xf>
    <xf numFmtId="164" fontId="2" fillId="0" borderId="1" xfId="1" applyFont="1" applyBorder="1" applyAlignment="1">
      <alignment horizontal="center" vertical="center"/>
    </xf>
    <xf numFmtId="164" fontId="2" fillId="3" borderId="1" xfId="1" applyFont="1" applyFill="1" applyBorder="1" applyAlignment="1">
      <alignment horizontal="center" vertical="center"/>
    </xf>
    <xf numFmtId="2" fontId="2" fillId="3" borderId="1" xfId="1" applyNumberFormat="1" applyFont="1" applyFill="1" applyBorder="1" applyAlignment="1">
      <alignment horizontal="center" vertical="center"/>
    </xf>
    <xf numFmtId="9" fontId="2" fillId="3" borderId="1" xfId="2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 vertical="center"/>
    </xf>
    <xf numFmtId="44" fontId="2" fillId="2" borderId="1" xfId="0" applyNumberFormat="1" applyFont="1" applyFill="1" applyBorder="1" applyAlignment="1">
      <alignment horizontal="center" vertical="center"/>
    </xf>
    <xf numFmtId="44" fontId="5" fillId="5" borderId="1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4" fontId="5" fillId="2" borderId="1" xfId="0" applyNumberFormat="1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44" fontId="5" fillId="2" borderId="0" xfId="1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8" fillId="2" borderId="1" xfId="0" applyFont="1" applyFill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164" fontId="2" fillId="5" borderId="1" xfId="1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 wrapText="1"/>
    </xf>
    <xf numFmtId="164" fontId="2" fillId="0" borderId="1" xfId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164" fontId="6" fillId="8" borderId="1" xfId="1" applyFont="1" applyFill="1" applyBorder="1" applyAlignment="1">
      <alignment horizontal="center" vertical="center"/>
    </xf>
    <xf numFmtId="44" fontId="6" fillId="2" borderId="1" xfId="0" applyNumberFormat="1" applyFont="1" applyFill="1" applyBorder="1" applyAlignment="1">
      <alignment horizontal="center" vertical="center"/>
    </xf>
    <xf numFmtId="164" fontId="6" fillId="2" borderId="0" xfId="1" applyFont="1" applyFill="1" applyBorder="1" applyAlignment="1">
      <alignment horizontal="center" vertical="center"/>
    </xf>
    <xf numFmtId="164" fontId="6" fillId="2" borderId="0" xfId="1" applyFont="1" applyFill="1" applyBorder="1" applyAlignment="1">
      <alignment horizontal="center" vertical="center" wrapText="1"/>
    </xf>
    <xf numFmtId="44" fontId="6" fillId="2" borderId="0" xfId="0" applyNumberFormat="1" applyFont="1" applyFill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64" fontId="6" fillId="5" borderId="1" xfId="1" applyFont="1" applyFill="1" applyBorder="1" applyAlignment="1">
      <alignment horizontal="center" vertical="center"/>
    </xf>
    <xf numFmtId="164" fontId="2" fillId="2" borderId="0" xfId="1" applyFont="1" applyFill="1" applyBorder="1" applyAlignment="1">
      <alignment horizontal="center" vertical="center"/>
    </xf>
    <xf numFmtId="44" fontId="2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164" fontId="9" fillId="0" borderId="1" xfId="1" applyFont="1" applyBorder="1" applyAlignment="1">
      <alignment horizontal="center" vertical="center" wrapText="1"/>
    </xf>
    <xf numFmtId="0" fontId="8" fillId="2" borderId="5" xfId="0" applyFont="1" applyFill="1" applyBorder="1" applyAlignment="1">
      <alignment vertical="center" wrapText="1"/>
    </xf>
    <xf numFmtId="43" fontId="2" fillId="5" borderId="1" xfId="3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 wrapText="1"/>
    </xf>
    <xf numFmtId="164" fontId="2" fillId="5" borderId="6" xfId="1" applyFont="1" applyFill="1" applyBorder="1" applyAlignment="1">
      <alignment horizontal="center" vertical="center" wrapText="1"/>
    </xf>
    <xf numFmtId="164" fontId="2" fillId="2" borderId="6" xfId="1" applyFont="1" applyFill="1" applyBorder="1" applyAlignment="1">
      <alignment horizontal="center" vertical="center" wrapText="1"/>
    </xf>
    <xf numFmtId="164" fontId="2" fillId="0" borderId="6" xfId="1" applyFont="1" applyBorder="1" applyAlignment="1">
      <alignment horizontal="center" vertical="center" wrapText="1"/>
    </xf>
    <xf numFmtId="164" fontId="2" fillId="2" borderId="6" xfId="1" applyFont="1" applyFill="1" applyBorder="1" applyAlignment="1">
      <alignment horizontal="center" vertical="center"/>
    </xf>
    <xf numFmtId="44" fontId="2" fillId="2" borderId="6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43" fontId="10" fillId="5" borderId="1" xfId="3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7" fillId="2" borderId="5" xfId="0" applyFont="1" applyFill="1" applyBorder="1" applyAlignment="1">
      <alignment horizontal="center" wrapText="1"/>
    </xf>
    <xf numFmtId="44" fontId="11" fillId="0" borderId="1" xfId="0" applyNumberFormat="1" applyFont="1" applyBorder="1" applyAlignment="1">
      <alignment horizontal="center" vertical="center"/>
    </xf>
    <xf numFmtId="164" fontId="6" fillId="2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6" borderId="1" xfId="0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horizontal="center" vertical="top"/>
    </xf>
    <xf numFmtId="0" fontId="5" fillId="5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64" fontId="6" fillId="2" borderId="1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4" fontId="7" fillId="2" borderId="1" xfId="1" applyFont="1" applyFill="1" applyBorder="1" applyAlignment="1">
      <alignment horizontal="center" vertical="center"/>
    </xf>
    <xf numFmtId="164" fontId="2" fillId="9" borderId="1" xfId="1" applyFont="1" applyFill="1" applyBorder="1" applyAlignment="1">
      <alignment horizontal="center" vertical="center"/>
    </xf>
    <xf numFmtId="164" fontId="9" fillId="2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4">
    <cellStyle name="Moeda" xfId="1" builtinId="4"/>
    <cellStyle name="Normal" xfId="0" builtinId="0"/>
    <cellStyle name="Porcentagem" xfId="2" builtinId="5"/>
    <cellStyle name="Vírgula" xfId="3" builtinId="3"/>
  </cellStyles>
  <dxfs count="0"/>
  <tableStyles count="0" defaultTableStyle="TableStyleMedium2" defaultPivotStyle="PivotStyleLight16"/>
  <colors>
    <mruColors>
      <color rgb="FF538D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1343025</xdr:colOff>
      <xdr:row>1</xdr:row>
      <xdr:rowOff>0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id="{889EC275-CF5D-4464-A59B-C9155637D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0"/>
          <a:ext cx="17621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191861</xdr:colOff>
      <xdr:row>0</xdr:row>
      <xdr:rowOff>0</xdr:rowOff>
    </xdr:from>
    <xdr:to>
      <xdr:col>9</xdr:col>
      <xdr:colOff>1120457</xdr:colOff>
      <xdr:row>1</xdr:row>
      <xdr:rowOff>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67C487E-074E-4F45-BF19-5B79E9D2D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46736" y="0"/>
          <a:ext cx="1766796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1343025</xdr:colOff>
      <xdr:row>1</xdr:row>
      <xdr:rowOff>0</xdr:rowOff>
    </xdr:to>
    <xdr:pic>
      <xdr:nvPicPr>
        <xdr:cNvPr id="3" name="Imagem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621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191861</xdr:colOff>
      <xdr:row>0</xdr:row>
      <xdr:rowOff>0</xdr:rowOff>
    </xdr:from>
    <xdr:to>
      <xdr:col>26</xdr:col>
      <xdr:colOff>1120457</xdr:colOff>
      <xdr:row>1</xdr:row>
      <xdr:rowOff>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50718" y="0"/>
          <a:ext cx="1759404" cy="775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4C4C8-87B1-49DF-AA0B-6C76CEE36BC7}">
  <dimension ref="B1:K259"/>
  <sheetViews>
    <sheetView zoomScale="106" zoomScaleNormal="106" workbookViewId="0">
      <selection activeCell="K7" sqref="K7"/>
    </sheetView>
  </sheetViews>
  <sheetFormatPr defaultColWidth="9.140625" defaultRowHeight="15" x14ac:dyDescent="0.25"/>
  <cols>
    <col min="1" max="1" width="4.28515625" style="1" customWidth="1"/>
    <col min="2" max="2" width="6.28515625" style="1" bestFit="1" customWidth="1"/>
    <col min="3" max="3" width="39.5703125" style="1" customWidth="1"/>
    <col min="4" max="4" width="14.28515625" style="1" customWidth="1"/>
    <col min="5" max="5" width="6.7109375" style="1" customWidth="1"/>
    <col min="6" max="6" width="9.140625" style="1" customWidth="1"/>
    <col min="7" max="7" width="10.5703125" style="1" customWidth="1"/>
    <col min="8" max="8" width="13.7109375" style="1" customWidth="1"/>
    <col min="9" max="9" width="12.5703125" style="1" customWidth="1"/>
    <col min="10" max="10" width="19.28515625" style="1" customWidth="1"/>
    <col min="11" max="11" width="10.5703125" style="1" bestFit="1" customWidth="1"/>
    <col min="12" max="16384" width="9.140625" style="1"/>
  </cols>
  <sheetData>
    <row r="1" spans="2:11" ht="61.5" customHeight="1" x14ac:dyDescent="0.25">
      <c r="B1" s="91" t="s">
        <v>27</v>
      </c>
      <c r="C1" s="91"/>
      <c r="D1" s="91"/>
      <c r="E1" s="91"/>
      <c r="F1" s="91"/>
      <c r="G1" s="91"/>
      <c r="H1" s="91"/>
      <c r="I1" s="91"/>
      <c r="J1" s="91"/>
    </row>
    <row r="2" spans="2:11" ht="20.25" customHeight="1" x14ac:dyDescent="0.25">
      <c r="B2" s="92" t="s">
        <v>163</v>
      </c>
      <c r="C2" s="92"/>
      <c r="D2" s="92"/>
      <c r="E2" s="92"/>
      <c r="F2" s="92"/>
      <c r="G2" s="92"/>
      <c r="H2" s="92"/>
      <c r="I2" s="92"/>
      <c r="J2" s="92"/>
    </row>
    <row r="3" spans="2:11" ht="27.75" customHeight="1" x14ac:dyDescent="0.25">
      <c r="B3" s="93" t="s">
        <v>3</v>
      </c>
      <c r="C3" s="93" t="s">
        <v>0</v>
      </c>
      <c r="D3" s="94" t="s">
        <v>30</v>
      </c>
      <c r="E3" s="93" t="s">
        <v>24</v>
      </c>
      <c r="F3" s="96" t="s">
        <v>25</v>
      </c>
      <c r="G3" s="97" t="s">
        <v>22</v>
      </c>
      <c r="H3" s="97"/>
      <c r="I3" s="89" t="s">
        <v>7</v>
      </c>
      <c r="J3" s="89"/>
    </row>
    <row r="4" spans="2:11" x14ac:dyDescent="0.25">
      <c r="B4" s="93"/>
      <c r="C4" s="93"/>
      <c r="D4" s="95"/>
      <c r="E4" s="93"/>
      <c r="F4" s="96"/>
      <c r="G4" s="10" t="s">
        <v>1</v>
      </c>
      <c r="H4" s="10" t="s">
        <v>2</v>
      </c>
      <c r="I4" s="8" t="s">
        <v>1</v>
      </c>
      <c r="J4" s="8" t="s">
        <v>2</v>
      </c>
    </row>
    <row r="5" spans="2:11" ht="25.5" customHeight="1" x14ac:dyDescent="0.25">
      <c r="B5" s="86" t="s">
        <v>92</v>
      </c>
      <c r="C5" s="86"/>
      <c r="D5" s="86"/>
      <c r="E5" s="86"/>
      <c r="F5" s="86"/>
      <c r="G5" s="86"/>
      <c r="H5" s="86"/>
      <c r="I5" s="86"/>
      <c r="J5" s="86"/>
    </row>
    <row r="6" spans="2:11" ht="17.25" customHeight="1" x14ac:dyDescent="0.25">
      <c r="B6" s="12">
        <v>47</v>
      </c>
      <c r="C6" s="13" t="s">
        <v>104</v>
      </c>
      <c r="D6" s="14" t="s">
        <v>31</v>
      </c>
      <c r="E6" s="15" t="s">
        <v>14</v>
      </c>
      <c r="F6" s="16">
        <v>75</v>
      </c>
      <c r="G6" s="17">
        <v>1178.49</v>
      </c>
      <c r="H6" s="17">
        <f>G6*F6</f>
        <v>88386.75</v>
      </c>
      <c r="I6" s="23">
        <v>1375.09</v>
      </c>
      <c r="J6" s="24">
        <f>I6*F6</f>
        <v>103131.75</v>
      </c>
      <c r="K6" s="3"/>
    </row>
    <row r="7" spans="2:11" ht="12" customHeight="1" x14ac:dyDescent="0.25">
      <c r="B7" s="85" t="s">
        <v>15</v>
      </c>
      <c r="C7" s="85"/>
      <c r="D7" s="85"/>
      <c r="E7" s="85"/>
      <c r="F7" s="85"/>
      <c r="G7" s="85"/>
      <c r="H7" s="25">
        <f>SUM(H6:H6)</f>
        <v>88386.75</v>
      </c>
      <c r="I7" s="26"/>
      <c r="J7" s="27">
        <f>SUM(J6:J6)</f>
        <v>103131.75</v>
      </c>
      <c r="K7" s="3"/>
    </row>
    <row r="8" spans="2:11" s="2" customFormat="1" ht="12.75" customHeight="1" x14ac:dyDescent="0.25">
      <c r="B8" s="28"/>
      <c r="C8" s="28"/>
      <c r="D8" s="28"/>
      <c r="E8" s="28"/>
      <c r="F8" s="28"/>
      <c r="G8" s="28"/>
      <c r="H8" s="29"/>
      <c r="I8" s="28"/>
      <c r="J8" s="30"/>
      <c r="K8" s="5"/>
    </row>
    <row r="9" spans="2:11" ht="26.25" customHeight="1" x14ac:dyDescent="0.25">
      <c r="B9" s="86" t="s">
        <v>95</v>
      </c>
      <c r="C9" s="90"/>
      <c r="D9" s="90"/>
      <c r="E9" s="90"/>
      <c r="F9" s="90"/>
      <c r="G9" s="90"/>
      <c r="H9" s="90"/>
      <c r="I9" s="90"/>
      <c r="J9" s="90"/>
      <c r="K9" s="3"/>
    </row>
    <row r="10" spans="2:11" ht="21.75" customHeight="1" x14ac:dyDescent="0.25">
      <c r="B10" s="12">
        <v>9</v>
      </c>
      <c r="C10" s="31" t="s">
        <v>105</v>
      </c>
      <c r="D10" s="32" t="s">
        <v>32</v>
      </c>
      <c r="E10" s="15" t="s">
        <v>14</v>
      </c>
      <c r="F10" s="33">
        <v>150</v>
      </c>
      <c r="G10" s="34">
        <v>753</v>
      </c>
      <c r="H10" s="17">
        <f t="shared" ref="H10:H20" si="0">G10*F10</f>
        <v>112950</v>
      </c>
      <c r="I10" s="23">
        <v>1065.1300000000001</v>
      </c>
      <c r="J10" s="24">
        <f t="shared" ref="J10:J20" si="1">I10*F10</f>
        <v>159769.50000000003</v>
      </c>
      <c r="K10" s="3"/>
    </row>
    <row r="11" spans="2:11" ht="22.5" customHeight="1" x14ac:dyDescent="0.25">
      <c r="B11" s="26">
        <v>27</v>
      </c>
      <c r="C11" s="37" t="s">
        <v>106</v>
      </c>
      <c r="D11" s="32" t="s">
        <v>33</v>
      </c>
      <c r="E11" s="15" t="s">
        <v>26</v>
      </c>
      <c r="F11" s="38">
        <v>600</v>
      </c>
      <c r="G11" s="34">
        <v>875</v>
      </c>
      <c r="H11" s="17">
        <f t="shared" si="0"/>
        <v>525000</v>
      </c>
      <c r="I11" s="23">
        <v>1075.7</v>
      </c>
      <c r="J11" s="24">
        <f t="shared" si="1"/>
        <v>645420</v>
      </c>
      <c r="K11" s="3"/>
    </row>
    <row r="12" spans="2:11" ht="32.25" customHeight="1" x14ac:dyDescent="0.25">
      <c r="B12" s="12">
        <v>34</v>
      </c>
      <c r="C12" s="31" t="s">
        <v>107</v>
      </c>
      <c r="D12" s="32" t="s">
        <v>33</v>
      </c>
      <c r="E12" s="15" t="s">
        <v>14</v>
      </c>
      <c r="F12" s="38">
        <v>300</v>
      </c>
      <c r="G12" s="34">
        <v>966.33</v>
      </c>
      <c r="H12" s="17">
        <f t="shared" si="0"/>
        <v>289899</v>
      </c>
      <c r="I12" s="105">
        <v>884.8</v>
      </c>
      <c r="J12" s="24">
        <f t="shared" si="1"/>
        <v>265440</v>
      </c>
      <c r="K12" s="3"/>
    </row>
    <row r="13" spans="2:11" ht="21" customHeight="1" x14ac:dyDescent="0.25">
      <c r="B13" s="12">
        <v>56</v>
      </c>
      <c r="C13" s="39" t="s">
        <v>108</v>
      </c>
      <c r="D13" s="38" t="s">
        <v>34</v>
      </c>
      <c r="E13" s="15" t="s">
        <v>14</v>
      </c>
      <c r="F13" s="38">
        <v>113</v>
      </c>
      <c r="G13" s="34">
        <v>2450</v>
      </c>
      <c r="H13" s="17">
        <f t="shared" si="0"/>
        <v>276850</v>
      </c>
      <c r="I13" s="23">
        <v>2784.62</v>
      </c>
      <c r="J13" s="24">
        <f t="shared" si="1"/>
        <v>314662.06</v>
      </c>
      <c r="K13" s="3"/>
    </row>
    <row r="14" spans="2:11" ht="32.25" customHeight="1" x14ac:dyDescent="0.25">
      <c r="B14" s="12">
        <v>77</v>
      </c>
      <c r="C14" s="31" t="s">
        <v>109</v>
      </c>
      <c r="D14" s="32" t="s">
        <v>35</v>
      </c>
      <c r="E14" s="15" t="s">
        <v>14</v>
      </c>
      <c r="F14" s="38">
        <v>75</v>
      </c>
      <c r="G14" s="34">
        <v>2253.3200000000002</v>
      </c>
      <c r="H14" s="17">
        <f t="shared" si="0"/>
        <v>168999</v>
      </c>
      <c r="I14" s="23">
        <v>2501.91</v>
      </c>
      <c r="J14" s="24">
        <f t="shared" si="1"/>
        <v>187643.25</v>
      </c>
      <c r="K14" s="3"/>
    </row>
    <row r="15" spans="2:11" ht="26.25" customHeight="1" x14ac:dyDescent="0.25">
      <c r="B15" s="12">
        <v>85</v>
      </c>
      <c r="C15" s="31" t="s">
        <v>110</v>
      </c>
      <c r="D15" s="32" t="s">
        <v>36</v>
      </c>
      <c r="E15" s="15" t="s">
        <v>14</v>
      </c>
      <c r="F15" s="38">
        <v>600</v>
      </c>
      <c r="G15" s="34">
        <v>496</v>
      </c>
      <c r="H15" s="17">
        <f t="shared" si="0"/>
        <v>297600</v>
      </c>
      <c r="I15" s="23">
        <v>542.5</v>
      </c>
      <c r="J15" s="24">
        <f t="shared" si="1"/>
        <v>325500</v>
      </c>
      <c r="K15" s="3"/>
    </row>
    <row r="16" spans="2:11" ht="24.75" customHeight="1" x14ac:dyDescent="0.25">
      <c r="B16" s="12">
        <v>93</v>
      </c>
      <c r="C16" s="31" t="s">
        <v>111</v>
      </c>
      <c r="D16" s="32" t="s">
        <v>37</v>
      </c>
      <c r="E16" s="15" t="s">
        <v>14</v>
      </c>
      <c r="F16" s="38">
        <v>450</v>
      </c>
      <c r="G16" s="34">
        <v>1290</v>
      </c>
      <c r="H16" s="17">
        <f t="shared" si="0"/>
        <v>580500</v>
      </c>
      <c r="I16" s="23">
        <v>1488.56</v>
      </c>
      <c r="J16" s="24">
        <f t="shared" si="1"/>
        <v>669852</v>
      </c>
      <c r="K16" s="3"/>
    </row>
    <row r="17" spans="2:11" ht="27.75" customHeight="1" x14ac:dyDescent="0.25">
      <c r="B17" s="12">
        <v>101</v>
      </c>
      <c r="C17" s="31" t="s">
        <v>112</v>
      </c>
      <c r="D17" s="32" t="s">
        <v>38</v>
      </c>
      <c r="E17" s="15" t="s">
        <v>14</v>
      </c>
      <c r="F17" s="38">
        <v>375</v>
      </c>
      <c r="G17" s="34">
        <v>6200</v>
      </c>
      <c r="H17" s="17">
        <f t="shared" si="0"/>
        <v>2325000</v>
      </c>
      <c r="I17" s="23">
        <v>6347.74</v>
      </c>
      <c r="J17" s="24">
        <f t="shared" si="1"/>
        <v>2380402.5</v>
      </c>
      <c r="K17" s="3"/>
    </row>
    <row r="18" spans="2:11" ht="27.75" customHeight="1" x14ac:dyDescent="0.25">
      <c r="B18" s="12">
        <v>107</v>
      </c>
      <c r="C18" s="31" t="s">
        <v>113</v>
      </c>
      <c r="D18" s="32" t="s">
        <v>39</v>
      </c>
      <c r="E18" s="15" t="s">
        <v>14</v>
      </c>
      <c r="F18" s="38">
        <v>375</v>
      </c>
      <c r="G18" s="34">
        <v>6093.33</v>
      </c>
      <c r="H18" s="17">
        <f t="shared" si="0"/>
        <v>2284998.75</v>
      </c>
      <c r="I18" s="23">
        <v>7069.01</v>
      </c>
      <c r="J18" s="24">
        <f t="shared" si="1"/>
        <v>2650878.75</v>
      </c>
      <c r="K18" s="3"/>
    </row>
    <row r="19" spans="2:11" ht="27.75" customHeight="1" x14ac:dyDescent="0.25">
      <c r="B19" s="12">
        <v>115</v>
      </c>
      <c r="C19" s="31" t="s">
        <v>114</v>
      </c>
      <c r="D19" s="32" t="s">
        <v>40</v>
      </c>
      <c r="E19" s="15" t="s">
        <v>14</v>
      </c>
      <c r="F19" s="38">
        <v>38</v>
      </c>
      <c r="G19" s="34">
        <v>24100</v>
      </c>
      <c r="H19" s="17">
        <f t="shared" si="0"/>
        <v>915800</v>
      </c>
      <c r="I19" s="23">
        <v>24660.29</v>
      </c>
      <c r="J19" s="24">
        <f t="shared" si="1"/>
        <v>937091.02</v>
      </c>
      <c r="K19" s="3"/>
    </row>
    <row r="20" spans="2:11" ht="27.75" customHeight="1" x14ac:dyDescent="0.25">
      <c r="B20" s="12">
        <v>119</v>
      </c>
      <c r="C20" s="31" t="s">
        <v>115</v>
      </c>
      <c r="D20" s="32" t="s">
        <v>41</v>
      </c>
      <c r="E20" s="15" t="s">
        <v>14</v>
      </c>
      <c r="F20" s="38">
        <v>225</v>
      </c>
      <c r="G20" s="34">
        <v>5900</v>
      </c>
      <c r="H20" s="17">
        <f t="shared" si="0"/>
        <v>1327500</v>
      </c>
      <c r="I20" s="23">
        <v>6218.81</v>
      </c>
      <c r="J20" s="24">
        <f t="shared" si="1"/>
        <v>1399232.25</v>
      </c>
      <c r="K20" s="3"/>
    </row>
    <row r="21" spans="2:11" ht="15.75" customHeight="1" x14ac:dyDescent="0.25">
      <c r="B21" s="85" t="s">
        <v>16</v>
      </c>
      <c r="C21" s="85"/>
      <c r="D21" s="85"/>
      <c r="E21" s="85"/>
      <c r="F21" s="85"/>
      <c r="G21" s="85"/>
      <c r="H21" s="40">
        <f>SUM(H10:H20)</f>
        <v>9105096.75</v>
      </c>
      <c r="I21" s="80"/>
      <c r="J21" s="41">
        <f>SUM(J10:J20)</f>
        <v>9935891.3300000001</v>
      </c>
      <c r="K21" s="3"/>
    </row>
    <row r="22" spans="2:11" s="2" customFormat="1" ht="15.75" customHeight="1" x14ac:dyDescent="0.25">
      <c r="B22" s="28"/>
      <c r="C22" s="28"/>
      <c r="D22" s="28"/>
      <c r="E22" s="28"/>
      <c r="F22" s="28"/>
      <c r="G22" s="28"/>
      <c r="H22" s="42"/>
      <c r="I22" s="43"/>
      <c r="J22" s="44"/>
      <c r="K22" s="6"/>
    </row>
    <row r="23" spans="2:11" ht="24.75" customHeight="1" x14ac:dyDescent="0.25">
      <c r="B23" s="86" t="s">
        <v>93</v>
      </c>
      <c r="C23" s="87"/>
      <c r="D23" s="87"/>
      <c r="E23" s="86"/>
      <c r="F23" s="86"/>
      <c r="G23" s="86"/>
      <c r="H23" s="86"/>
      <c r="I23" s="86"/>
      <c r="J23" s="86"/>
      <c r="K23" s="3"/>
    </row>
    <row r="24" spans="2:11" ht="36.75" customHeight="1" x14ac:dyDescent="0.25">
      <c r="B24" s="45">
        <v>28</v>
      </c>
      <c r="C24" s="38" t="s">
        <v>116</v>
      </c>
      <c r="D24" s="38" t="s">
        <v>42</v>
      </c>
      <c r="E24" s="15" t="s">
        <v>26</v>
      </c>
      <c r="F24" s="33">
        <v>200</v>
      </c>
      <c r="G24" s="34">
        <v>979.5</v>
      </c>
      <c r="H24" s="17">
        <f t="shared" ref="H24:H32" si="2">G24*F24</f>
        <v>195900</v>
      </c>
      <c r="I24" s="23">
        <v>1091.07</v>
      </c>
      <c r="J24" s="24">
        <f t="shared" ref="J24:J32" si="3">I24*F24</f>
        <v>218214</v>
      </c>
      <c r="K24" s="3"/>
    </row>
    <row r="25" spans="2:11" ht="34.5" customHeight="1" x14ac:dyDescent="0.25">
      <c r="B25" s="45">
        <v>29</v>
      </c>
      <c r="C25" s="46" t="s">
        <v>118</v>
      </c>
      <c r="D25" s="47" t="s">
        <v>43</v>
      </c>
      <c r="E25" s="48" t="s">
        <v>14</v>
      </c>
      <c r="F25" s="33">
        <v>1000</v>
      </c>
      <c r="G25" s="34">
        <v>2.87</v>
      </c>
      <c r="H25" s="17">
        <f t="shared" si="2"/>
        <v>2870</v>
      </c>
      <c r="I25" s="23">
        <v>3.94</v>
      </c>
      <c r="J25" s="24">
        <f t="shared" si="3"/>
        <v>3940</v>
      </c>
      <c r="K25" s="3"/>
    </row>
    <row r="26" spans="2:11" ht="27.75" customHeight="1" x14ac:dyDescent="0.25">
      <c r="B26" s="45">
        <v>37</v>
      </c>
      <c r="C26" s="46" t="s">
        <v>117</v>
      </c>
      <c r="D26" s="47" t="s">
        <v>44</v>
      </c>
      <c r="E26" s="48" t="s">
        <v>14</v>
      </c>
      <c r="F26" s="33">
        <v>40</v>
      </c>
      <c r="G26" s="34">
        <v>855</v>
      </c>
      <c r="H26" s="17">
        <f t="shared" si="2"/>
        <v>34200</v>
      </c>
      <c r="I26" s="23">
        <v>988.81</v>
      </c>
      <c r="J26" s="24">
        <f t="shared" si="3"/>
        <v>39552.399999999994</v>
      </c>
      <c r="K26" s="3"/>
    </row>
    <row r="27" spans="2:11" ht="29.25" customHeight="1" x14ac:dyDescent="0.25">
      <c r="B27" s="45">
        <v>38</v>
      </c>
      <c r="C27" s="46" t="s">
        <v>99</v>
      </c>
      <c r="D27" s="47" t="s">
        <v>44</v>
      </c>
      <c r="E27" s="48" t="s">
        <v>14</v>
      </c>
      <c r="F27" s="33">
        <v>30</v>
      </c>
      <c r="G27" s="34">
        <v>14696.66</v>
      </c>
      <c r="H27" s="17">
        <f t="shared" si="2"/>
        <v>440899.8</v>
      </c>
      <c r="I27" s="23">
        <v>16513</v>
      </c>
      <c r="J27" s="24">
        <f t="shared" si="3"/>
        <v>495390</v>
      </c>
      <c r="K27" s="3"/>
    </row>
    <row r="28" spans="2:11" ht="34.5" customHeight="1" x14ac:dyDescent="0.25">
      <c r="B28" s="45">
        <v>39</v>
      </c>
      <c r="C28" s="46" t="s">
        <v>98</v>
      </c>
      <c r="D28" s="47" t="s">
        <v>44</v>
      </c>
      <c r="E28" s="48" t="s">
        <v>14</v>
      </c>
      <c r="F28" s="33">
        <v>10</v>
      </c>
      <c r="G28" s="34">
        <v>14510</v>
      </c>
      <c r="H28" s="17">
        <f t="shared" si="2"/>
        <v>145100</v>
      </c>
      <c r="I28" s="23">
        <v>16513</v>
      </c>
      <c r="J28" s="24">
        <f t="shared" si="3"/>
        <v>165130</v>
      </c>
      <c r="K28" s="3"/>
    </row>
    <row r="29" spans="2:11" ht="34.5" customHeight="1" x14ac:dyDescent="0.25">
      <c r="B29" s="45">
        <v>40</v>
      </c>
      <c r="C29" s="46" t="s">
        <v>100</v>
      </c>
      <c r="D29" s="47" t="s">
        <v>45</v>
      </c>
      <c r="E29" s="48" t="s">
        <v>14</v>
      </c>
      <c r="F29" s="33">
        <v>30</v>
      </c>
      <c r="G29" s="34">
        <v>18316.66</v>
      </c>
      <c r="H29" s="17">
        <f t="shared" si="2"/>
        <v>549499.80000000005</v>
      </c>
      <c r="I29" s="23">
        <v>22407.33</v>
      </c>
      <c r="J29" s="24">
        <f t="shared" si="3"/>
        <v>672219.9</v>
      </c>
      <c r="K29" s="3"/>
    </row>
    <row r="30" spans="2:11" ht="34.5" customHeight="1" x14ac:dyDescent="0.25">
      <c r="B30" s="45">
        <v>41</v>
      </c>
      <c r="C30" s="46" t="s">
        <v>101</v>
      </c>
      <c r="D30" s="47" t="s">
        <v>45</v>
      </c>
      <c r="E30" s="48" t="s">
        <v>14</v>
      </c>
      <c r="F30" s="33">
        <v>10</v>
      </c>
      <c r="G30" s="34">
        <v>21010</v>
      </c>
      <c r="H30" s="17">
        <f t="shared" si="2"/>
        <v>210100</v>
      </c>
      <c r="I30" s="23">
        <v>22407.33</v>
      </c>
      <c r="J30" s="24">
        <f t="shared" si="3"/>
        <v>224073.30000000002</v>
      </c>
      <c r="K30" s="3"/>
    </row>
    <row r="31" spans="2:11" ht="28.5" customHeight="1" x14ac:dyDescent="0.25">
      <c r="B31" s="45">
        <v>42</v>
      </c>
      <c r="C31" s="46" t="s">
        <v>102</v>
      </c>
      <c r="D31" s="47" t="s">
        <v>46</v>
      </c>
      <c r="E31" s="48" t="s">
        <v>14</v>
      </c>
      <c r="F31" s="33">
        <v>30</v>
      </c>
      <c r="G31" s="34">
        <v>19693.330000000002</v>
      </c>
      <c r="H31" s="17">
        <f t="shared" si="2"/>
        <v>590799.9</v>
      </c>
      <c r="I31" s="23">
        <v>21977.05</v>
      </c>
      <c r="J31" s="24">
        <f t="shared" si="3"/>
        <v>659311.5</v>
      </c>
      <c r="K31" s="3"/>
    </row>
    <row r="32" spans="2:11" ht="30.75" customHeight="1" x14ac:dyDescent="0.2">
      <c r="B32" s="45">
        <v>43</v>
      </c>
      <c r="C32" s="78" t="s">
        <v>103</v>
      </c>
      <c r="D32" s="47" t="s">
        <v>46</v>
      </c>
      <c r="E32" s="48" t="s">
        <v>14</v>
      </c>
      <c r="F32" s="33">
        <v>10</v>
      </c>
      <c r="G32" s="34">
        <v>20910</v>
      </c>
      <c r="H32" s="17">
        <f t="shared" si="2"/>
        <v>209100</v>
      </c>
      <c r="I32" s="23">
        <v>21977.05</v>
      </c>
      <c r="J32" s="24">
        <f t="shared" si="3"/>
        <v>219770.5</v>
      </c>
      <c r="K32" s="3"/>
    </row>
    <row r="33" spans="2:11" x14ac:dyDescent="0.25">
      <c r="B33" s="85" t="s">
        <v>16</v>
      </c>
      <c r="C33" s="88"/>
      <c r="D33" s="88"/>
      <c r="E33" s="85"/>
      <c r="F33" s="85"/>
      <c r="G33" s="85"/>
      <c r="H33" s="49">
        <f>SUM(H24:H32)</f>
        <v>2378469.5</v>
      </c>
      <c r="I33" s="80"/>
      <c r="J33" s="41">
        <f>SUM(J24:J32)</f>
        <v>2697601.6</v>
      </c>
      <c r="K33" s="3"/>
    </row>
    <row r="34" spans="2:11" s="2" customFormat="1" ht="18.75" customHeight="1" x14ac:dyDescent="0.25">
      <c r="B34" s="28"/>
      <c r="C34" s="28"/>
      <c r="D34" s="28"/>
      <c r="E34" s="28"/>
      <c r="F34" s="28"/>
      <c r="G34" s="28"/>
      <c r="H34" s="50"/>
      <c r="I34" s="43"/>
      <c r="J34" s="51"/>
      <c r="K34" s="5"/>
    </row>
    <row r="35" spans="2:11" ht="15" customHeight="1" x14ac:dyDescent="0.25">
      <c r="B35" s="83" t="s">
        <v>94</v>
      </c>
      <c r="C35" s="84"/>
      <c r="D35" s="84"/>
      <c r="E35" s="84"/>
      <c r="F35" s="84"/>
      <c r="G35" s="84"/>
      <c r="H35" s="84"/>
      <c r="I35" s="84"/>
      <c r="J35" s="84"/>
      <c r="K35" s="3"/>
    </row>
    <row r="36" spans="2:11" ht="26.25" customHeight="1" x14ac:dyDescent="0.25">
      <c r="B36" s="12">
        <v>60</v>
      </c>
      <c r="C36" s="52" t="s">
        <v>119</v>
      </c>
      <c r="D36" s="53" t="s">
        <v>47</v>
      </c>
      <c r="E36" s="15" t="s">
        <v>14</v>
      </c>
      <c r="F36" s="33">
        <v>38</v>
      </c>
      <c r="G36" s="34">
        <v>5650</v>
      </c>
      <c r="H36" s="17">
        <f t="shared" ref="H36:H43" si="4">G36*F36</f>
        <v>214700</v>
      </c>
      <c r="I36" s="23">
        <v>7071.5</v>
      </c>
      <c r="J36" s="24">
        <f t="shared" ref="J36:J43" si="5">I36*F36</f>
        <v>268717</v>
      </c>
      <c r="K36" s="3"/>
    </row>
    <row r="37" spans="2:11" ht="30" customHeight="1" x14ac:dyDescent="0.25">
      <c r="B37" s="45">
        <v>75</v>
      </c>
      <c r="C37" s="54" t="s">
        <v>120</v>
      </c>
      <c r="D37" s="54" t="s">
        <v>48</v>
      </c>
      <c r="E37" s="15" t="s">
        <v>14</v>
      </c>
      <c r="F37" s="33">
        <v>15</v>
      </c>
      <c r="G37" s="34">
        <v>6860</v>
      </c>
      <c r="H37" s="17">
        <f t="shared" si="4"/>
        <v>102900</v>
      </c>
      <c r="I37" s="23">
        <v>6677.89</v>
      </c>
      <c r="J37" s="24">
        <f t="shared" si="5"/>
        <v>100168.35</v>
      </c>
      <c r="K37" s="3"/>
    </row>
    <row r="38" spans="2:11" ht="31.5" customHeight="1" x14ac:dyDescent="0.25">
      <c r="B38" s="12">
        <v>89</v>
      </c>
      <c r="C38" s="56" t="s">
        <v>121</v>
      </c>
      <c r="D38" s="56" t="s">
        <v>49</v>
      </c>
      <c r="E38" s="15" t="s">
        <v>14</v>
      </c>
      <c r="F38" s="33">
        <v>225</v>
      </c>
      <c r="G38" s="57">
        <v>1319.77</v>
      </c>
      <c r="H38" s="17">
        <f t="shared" si="4"/>
        <v>296948.25</v>
      </c>
      <c r="I38" s="23">
        <v>1644.67</v>
      </c>
      <c r="J38" s="24">
        <f t="shared" si="5"/>
        <v>370050.75</v>
      </c>
      <c r="K38" s="3"/>
    </row>
    <row r="39" spans="2:11" ht="26.25" customHeight="1" x14ac:dyDescent="0.25">
      <c r="B39" s="12">
        <v>95</v>
      </c>
      <c r="C39" s="58" t="s">
        <v>122</v>
      </c>
      <c r="D39" s="54" t="s">
        <v>50</v>
      </c>
      <c r="E39" s="15" t="s">
        <v>14</v>
      </c>
      <c r="F39" s="38">
        <v>300</v>
      </c>
      <c r="G39" s="34">
        <v>1650</v>
      </c>
      <c r="H39" s="17">
        <f t="shared" si="4"/>
        <v>495000</v>
      </c>
      <c r="I39" s="105">
        <v>1385.24</v>
      </c>
      <c r="J39" s="24">
        <f t="shared" si="5"/>
        <v>415572</v>
      </c>
      <c r="K39" s="3"/>
    </row>
    <row r="40" spans="2:11" ht="34.5" customHeight="1" x14ac:dyDescent="0.25">
      <c r="B40" s="26">
        <v>103</v>
      </c>
      <c r="C40" s="59" t="s">
        <v>123</v>
      </c>
      <c r="D40" s="59" t="s">
        <v>51</v>
      </c>
      <c r="E40" s="32" t="s">
        <v>14</v>
      </c>
      <c r="F40" s="33">
        <v>300</v>
      </c>
      <c r="G40" s="34">
        <v>6596.66</v>
      </c>
      <c r="H40" s="17">
        <f t="shared" si="4"/>
        <v>1978998</v>
      </c>
      <c r="I40" s="23">
        <v>7095.62</v>
      </c>
      <c r="J40" s="24">
        <f t="shared" si="5"/>
        <v>2128686</v>
      </c>
      <c r="K40" s="3"/>
    </row>
    <row r="41" spans="2:11" ht="31.5" customHeight="1" x14ac:dyDescent="0.25">
      <c r="B41" s="26">
        <v>105</v>
      </c>
      <c r="C41" s="53" t="s">
        <v>124</v>
      </c>
      <c r="D41" s="54" t="s">
        <v>52</v>
      </c>
      <c r="E41" s="32" t="s">
        <v>14</v>
      </c>
      <c r="F41" s="33">
        <v>150</v>
      </c>
      <c r="G41" s="34">
        <v>9893.33</v>
      </c>
      <c r="H41" s="17">
        <f t="shared" si="4"/>
        <v>1483999.5</v>
      </c>
      <c r="I41" s="23">
        <v>11262.67</v>
      </c>
      <c r="J41" s="24">
        <f t="shared" si="5"/>
        <v>1689400.5</v>
      </c>
      <c r="K41" s="3"/>
    </row>
    <row r="42" spans="2:11" ht="32.25" customHeight="1" x14ac:dyDescent="0.25">
      <c r="B42" s="12">
        <v>117</v>
      </c>
      <c r="C42" s="52" t="s">
        <v>125</v>
      </c>
      <c r="D42" s="54" t="s">
        <v>53</v>
      </c>
      <c r="E42" s="15" t="s">
        <v>14</v>
      </c>
      <c r="F42" s="33">
        <v>375</v>
      </c>
      <c r="G42" s="34">
        <v>5450</v>
      </c>
      <c r="H42" s="17">
        <f t="shared" si="4"/>
        <v>2043750</v>
      </c>
      <c r="I42" s="23">
        <v>6919.75</v>
      </c>
      <c r="J42" s="24">
        <f t="shared" si="5"/>
        <v>2594906.25</v>
      </c>
      <c r="K42" s="3"/>
    </row>
    <row r="43" spans="2:11" ht="33" customHeight="1" x14ac:dyDescent="0.25">
      <c r="B43" s="12">
        <v>121</v>
      </c>
      <c r="C43" s="60" t="s">
        <v>126</v>
      </c>
      <c r="D43" s="60" t="s">
        <v>54</v>
      </c>
      <c r="E43" s="15" t="s">
        <v>14</v>
      </c>
      <c r="F43" s="33">
        <v>150</v>
      </c>
      <c r="G43" s="34">
        <v>8900</v>
      </c>
      <c r="H43" s="17">
        <f t="shared" si="4"/>
        <v>1335000</v>
      </c>
      <c r="I43" s="23">
        <v>7983.66</v>
      </c>
      <c r="J43" s="24">
        <f t="shared" si="5"/>
        <v>1197549</v>
      </c>
      <c r="K43" s="3"/>
    </row>
    <row r="44" spans="2:11" ht="18.75" customHeight="1" x14ac:dyDescent="0.25">
      <c r="B44" s="85" t="s">
        <v>16</v>
      </c>
      <c r="C44" s="85"/>
      <c r="D44" s="85"/>
      <c r="E44" s="85"/>
      <c r="F44" s="85"/>
      <c r="G44" s="85"/>
      <c r="H44" s="49">
        <f>SUM(H36:H43)</f>
        <v>7951295.75</v>
      </c>
      <c r="I44" s="80"/>
      <c r="J44" s="41">
        <f>SUM(J36:J43)</f>
        <v>8765049.8499999996</v>
      </c>
      <c r="K44" s="3"/>
    </row>
    <row r="45" spans="2:11" ht="18.75" customHeight="1" x14ac:dyDescent="0.25">
      <c r="B45" s="82"/>
      <c r="C45" s="82"/>
      <c r="D45" s="82"/>
      <c r="E45" s="82"/>
      <c r="F45" s="82"/>
      <c r="G45" s="82"/>
      <c r="H45" s="82"/>
      <c r="I45" s="82"/>
      <c r="J45" s="82"/>
      <c r="K45" s="3"/>
    </row>
    <row r="46" spans="2:11" ht="18.75" customHeight="1" x14ac:dyDescent="0.25">
      <c r="B46" s="83" t="s">
        <v>96</v>
      </c>
      <c r="C46" s="84"/>
      <c r="D46" s="84"/>
      <c r="E46" s="84"/>
      <c r="F46" s="84"/>
      <c r="G46" s="84"/>
      <c r="H46" s="84"/>
      <c r="I46" s="84"/>
      <c r="J46" s="84"/>
      <c r="K46" s="3"/>
    </row>
    <row r="47" spans="2:11" ht="29.25" customHeight="1" x14ac:dyDescent="0.25">
      <c r="B47" s="12">
        <v>11</v>
      </c>
      <c r="C47" s="52" t="s">
        <v>127</v>
      </c>
      <c r="D47" s="14" t="s">
        <v>55</v>
      </c>
      <c r="E47" s="15" t="s">
        <v>14</v>
      </c>
      <c r="F47" s="33">
        <v>113</v>
      </c>
      <c r="G47" s="34">
        <v>1213</v>
      </c>
      <c r="H47" s="17">
        <f t="shared" ref="H47:H57" si="6">G47*F47</f>
        <v>137069</v>
      </c>
      <c r="I47" s="23">
        <v>1908.75</v>
      </c>
      <c r="J47" s="24">
        <f t="shared" ref="J47:J57" si="7">I47*F47</f>
        <v>215688.75</v>
      </c>
      <c r="K47" s="3"/>
    </row>
    <row r="48" spans="2:11" ht="21.75" customHeight="1" x14ac:dyDescent="0.25">
      <c r="B48" s="45">
        <v>25</v>
      </c>
      <c r="C48" s="54" t="s">
        <v>128</v>
      </c>
      <c r="D48" s="14" t="s">
        <v>56</v>
      </c>
      <c r="E48" s="15" t="s">
        <v>14</v>
      </c>
      <c r="F48" s="33">
        <v>150</v>
      </c>
      <c r="G48" s="34">
        <v>2088</v>
      </c>
      <c r="H48" s="17">
        <f t="shared" si="6"/>
        <v>313200</v>
      </c>
      <c r="I48" s="23">
        <v>2865.3</v>
      </c>
      <c r="J48" s="24">
        <f t="shared" si="7"/>
        <v>429795</v>
      </c>
      <c r="K48" s="3"/>
    </row>
    <row r="49" spans="2:11" ht="22.5" customHeight="1" x14ac:dyDescent="0.25">
      <c r="B49" s="12">
        <v>58</v>
      </c>
      <c r="C49" s="56" t="s">
        <v>129</v>
      </c>
      <c r="D49" s="61" t="s">
        <v>57</v>
      </c>
      <c r="E49" s="15" t="s">
        <v>14</v>
      </c>
      <c r="F49" s="33">
        <v>113</v>
      </c>
      <c r="G49" s="57">
        <v>4548</v>
      </c>
      <c r="H49" s="17">
        <f t="shared" si="6"/>
        <v>513924</v>
      </c>
      <c r="I49" s="23">
        <v>5489.97</v>
      </c>
      <c r="J49" s="24">
        <f t="shared" si="7"/>
        <v>620366.61</v>
      </c>
      <c r="K49" s="4"/>
    </row>
    <row r="50" spans="2:11" ht="24" customHeight="1" x14ac:dyDescent="0.25">
      <c r="B50" s="12">
        <v>79</v>
      </c>
      <c r="C50" s="58" t="s">
        <v>130</v>
      </c>
      <c r="D50" s="14" t="s">
        <v>58</v>
      </c>
      <c r="E50" s="15" t="s">
        <v>14</v>
      </c>
      <c r="F50" s="38">
        <v>75</v>
      </c>
      <c r="G50" s="34">
        <v>4427</v>
      </c>
      <c r="H50" s="17">
        <f t="shared" si="6"/>
        <v>332025</v>
      </c>
      <c r="I50" s="23">
        <v>4541.55</v>
      </c>
      <c r="J50" s="24">
        <f t="shared" si="7"/>
        <v>340616.25</v>
      </c>
    </row>
    <row r="51" spans="2:11" ht="39" customHeight="1" x14ac:dyDescent="0.25">
      <c r="B51" s="26">
        <v>87</v>
      </c>
      <c r="C51" s="60" t="s">
        <v>131</v>
      </c>
      <c r="D51" s="62" t="s">
        <v>59</v>
      </c>
      <c r="E51" s="15" t="s">
        <v>14</v>
      </c>
      <c r="F51" s="33">
        <v>450</v>
      </c>
      <c r="G51" s="34">
        <v>790</v>
      </c>
      <c r="H51" s="17">
        <f t="shared" si="6"/>
        <v>355500</v>
      </c>
      <c r="I51" s="23">
        <v>849.49</v>
      </c>
      <c r="J51" s="24">
        <f t="shared" si="7"/>
        <v>382270.5</v>
      </c>
    </row>
    <row r="52" spans="2:11" ht="28.5" customHeight="1" x14ac:dyDescent="0.25">
      <c r="B52" s="26">
        <v>91</v>
      </c>
      <c r="C52" s="53" t="s">
        <v>132</v>
      </c>
      <c r="D52" s="14" t="s">
        <v>60</v>
      </c>
      <c r="E52" s="15" t="s">
        <v>14</v>
      </c>
      <c r="F52" s="33">
        <v>450</v>
      </c>
      <c r="G52" s="34">
        <v>898</v>
      </c>
      <c r="H52" s="17">
        <f t="shared" si="6"/>
        <v>404100</v>
      </c>
      <c r="I52" s="23">
        <v>1029.3699999999999</v>
      </c>
      <c r="J52" s="24">
        <f t="shared" si="7"/>
        <v>463216.49999999994</v>
      </c>
    </row>
    <row r="53" spans="2:11" ht="28.5" customHeight="1" x14ac:dyDescent="0.25">
      <c r="B53" s="12">
        <v>97</v>
      </c>
      <c r="C53" s="53" t="s">
        <v>133</v>
      </c>
      <c r="D53" s="14" t="s">
        <v>61</v>
      </c>
      <c r="E53" s="15" t="s">
        <v>14</v>
      </c>
      <c r="F53" s="33">
        <v>30</v>
      </c>
      <c r="G53" s="34">
        <v>11600</v>
      </c>
      <c r="H53" s="17">
        <f t="shared" si="6"/>
        <v>348000</v>
      </c>
      <c r="I53" s="23">
        <v>13962.31</v>
      </c>
      <c r="J53" s="24">
        <f t="shared" si="7"/>
        <v>418869.3</v>
      </c>
    </row>
    <row r="54" spans="2:11" ht="33.75" customHeight="1" x14ac:dyDescent="0.25">
      <c r="B54" s="63">
        <v>99</v>
      </c>
      <c r="C54" s="54" t="s">
        <v>134</v>
      </c>
      <c r="D54" s="14" t="s">
        <v>62</v>
      </c>
      <c r="E54" s="15" t="s">
        <v>14</v>
      </c>
      <c r="F54" s="64">
        <v>450</v>
      </c>
      <c r="G54" s="65">
        <v>5590</v>
      </c>
      <c r="H54" s="17">
        <f t="shared" si="6"/>
        <v>2515500</v>
      </c>
      <c r="I54" s="68">
        <v>5913.2</v>
      </c>
      <c r="J54" s="69">
        <f t="shared" si="7"/>
        <v>2660940</v>
      </c>
    </row>
    <row r="55" spans="2:11" ht="38.25" customHeight="1" x14ac:dyDescent="0.25">
      <c r="B55" s="63">
        <v>109</v>
      </c>
      <c r="C55" s="54" t="s">
        <v>135</v>
      </c>
      <c r="D55" s="14" t="s">
        <v>63</v>
      </c>
      <c r="E55" s="15" t="s">
        <v>14</v>
      </c>
      <c r="F55" s="64">
        <v>375</v>
      </c>
      <c r="G55" s="65">
        <v>6890</v>
      </c>
      <c r="H55" s="17">
        <f t="shared" si="6"/>
        <v>2583750</v>
      </c>
      <c r="I55" s="68">
        <v>8388</v>
      </c>
      <c r="J55" s="69">
        <f t="shared" si="7"/>
        <v>3145500</v>
      </c>
    </row>
    <row r="56" spans="2:11" ht="28.5" customHeight="1" x14ac:dyDescent="0.25">
      <c r="B56" s="63">
        <v>113</v>
      </c>
      <c r="C56" s="54" t="s">
        <v>136</v>
      </c>
      <c r="D56" s="14" t="s">
        <v>64</v>
      </c>
      <c r="E56" s="15" t="s">
        <v>14</v>
      </c>
      <c r="F56" s="64">
        <v>38</v>
      </c>
      <c r="G56" s="65">
        <v>21760</v>
      </c>
      <c r="H56" s="17">
        <f t="shared" si="6"/>
        <v>826880</v>
      </c>
      <c r="I56" s="68">
        <v>23380</v>
      </c>
      <c r="J56" s="69">
        <f t="shared" si="7"/>
        <v>888440</v>
      </c>
    </row>
    <row r="57" spans="2:11" ht="31.5" customHeight="1" x14ac:dyDescent="0.25">
      <c r="B57" s="63">
        <v>123</v>
      </c>
      <c r="C57" s="70" t="s">
        <v>137</v>
      </c>
      <c r="D57" s="71" t="s">
        <v>65</v>
      </c>
      <c r="E57" s="15" t="s">
        <v>14</v>
      </c>
      <c r="F57" s="64">
        <v>225</v>
      </c>
      <c r="G57" s="65">
        <v>6990</v>
      </c>
      <c r="H57" s="17">
        <f t="shared" si="6"/>
        <v>1572750</v>
      </c>
      <c r="I57" s="68">
        <v>8559</v>
      </c>
      <c r="J57" s="69">
        <f t="shared" si="7"/>
        <v>1925775</v>
      </c>
    </row>
    <row r="58" spans="2:11" ht="19.5" customHeight="1" x14ac:dyDescent="0.25">
      <c r="B58" s="85" t="s">
        <v>16</v>
      </c>
      <c r="C58" s="85"/>
      <c r="D58" s="85"/>
      <c r="E58" s="85"/>
      <c r="F58" s="85"/>
      <c r="G58" s="85"/>
      <c r="H58" s="49">
        <f>SUM(H47:H57)</f>
        <v>9902698</v>
      </c>
      <c r="I58" s="80"/>
      <c r="J58" s="41">
        <f>SUM(J47:J57)</f>
        <v>11491477.91</v>
      </c>
    </row>
    <row r="59" spans="2:11" s="2" customFormat="1" ht="18" customHeight="1" x14ac:dyDescent="0.25">
      <c r="B59" s="28"/>
      <c r="C59" s="28"/>
      <c r="D59" s="28"/>
      <c r="E59" s="28"/>
      <c r="F59" s="28"/>
      <c r="G59" s="28"/>
      <c r="H59" s="42"/>
      <c r="I59" s="43"/>
      <c r="J59" s="44"/>
    </row>
    <row r="60" spans="2:11" ht="21.75" customHeight="1" x14ac:dyDescent="0.25">
      <c r="B60" s="83" t="s">
        <v>97</v>
      </c>
      <c r="C60" s="84"/>
      <c r="D60" s="84"/>
      <c r="E60" s="84"/>
      <c r="F60" s="84"/>
      <c r="G60" s="84"/>
      <c r="H60" s="84"/>
      <c r="I60" s="84"/>
      <c r="J60" s="84"/>
    </row>
    <row r="61" spans="2:11" ht="28.5" customHeight="1" x14ac:dyDescent="0.25">
      <c r="B61" s="12">
        <v>57</v>
      </c>
      <c r="C61" s="72" t="s">
        <v>138</v>
      </c>
      <c r="D61" s="73" t="s">
        <v>66</v>
      </c>
      <c r="E61" s="15" t="s">
        <v>14</v>
      </c>
      <c r="F61" s="33">
        <v>37</v>
      </c>
      <c r="G61" s="34">
        <v>2550</v>
      </c>
      <c r="H61" s="17">
        <f t="shared" ref="H61:H85" si="8">G61*F61</f>
        <v>94350</v>
      </c>
      <c r="I61" s="23">
        <v>2784.62</v>
      </c>
      <c r="J61" s="24">
        <f t="shared" ref="J61:J85" si="9">I61*F61</f>
        <v>103030.94</v>
      </c>
    </row>
    <row r="62" spans="2:11" ht="25.5" customHeight="1" x14ac:dyDescent="0.25">
      <c r="B62" s="45">
        <v>59</v>
      </c>
      <c r="C62" s="74" t="s">
        <v>139</v>
      </c>
      <c r="D62" s="74" t="s">
        <v>57</v>
      </c>
      <c r="E62" s="15" t="s">
        <v>14</v>
      </c>
      <c r="F62" s="33">
        <v>37</v>
      </c>
      <c r="G62" s="34">
        <v>4800</v>
      </c>
      <c r="H62" s="17">
        <f t="shared" si="8"/>
        <v>177600</v>
      </c>
      <c r="I62" s="23">
        <v>5489.97</v>
      </c>
      <c r="J62" s="24">
        <f t="shared" si="9"/>
        <v>203128.89</v>
      </c>
    </row>
    <row r="63" spans="2:11" ht="27" customHeight="1" x14ac:dyDescent="0.25">
      <c r="B63" s="12">
        <v>61</v>
      </c>
      <c r="C63" s="75" t="s">
        <v>140</v>
      </c>
      <c r="D63" s="75" t="s">
        <v>47</v>
      </c>
      <c r="E63" s="15" t="s">
        <v>14</v>
      </c>
      <c r="F63" s="33">
        <v>12</v>
      </c>
      <c r="G63" s="76">
        <v>5700</v>
      </c>
      <c r="H63" s="17">
        <f t="shared" si="8"/>
        <v>68400</v>
      </c>
      <c r="I63" s="23">
        <v>7071.5</v>
      </c>
      <c r="J63" s="24">
        <f t="shared" si="9"/>
        <v>84858</v>
      </c>
    </row>
    <row r="64" spans="2:11" ht="36.75" customHeight="1" x14ac:dyDescent="0.25">
      <c r="B64" s="12">
        <v>76</v>
      </c>
      <c r="C64" s="77" t="s">
        <v>141</v>
      </c>
      <c r="D64" s="74" t="s">
        <v>67</v>
      </c>
      <c r="E64" s="15" t="s">
        <v>14</v>
      </c>
      <c r="F64" s="38">
        <v>5</v>
      </c>
      <c r="G64" s="34">
        <v>6900</v>
      </c>
      <c r="H64" s="17">
        <f t="shared" si="8"/>
        <v>34500</v>
      </c>
      <c r="I64" s="105">
        <v>6677.89</v>
      </c>
      <c r="J64" s="24">
        <f t="shared" si="9"/>
        <v>33389.450000000004</v>
      </c>
    </row>
    <row r="65" spans="2:10" ht="36" customHeight="1" x14ac:dyDescent="0.25">
      <c r="B65" s="26">
        <v>78</v>
      </c>
      <c r="C65" s="59" t="s">
        <v>142</v>
      </c>
      <c r="D65" s="59" t="s">
        <v>35</v>
      </c>
      <c r="E65" s="15" t="s">
        <v>14</v>
      </c>
      <c r="F65" s="33">
        <v>25</v>
      </c>
      <c r="G65" s="34">
        <v>2450</v>
      </c>
      <c r="H65" s="17">
        <f t="shared" si="8"/>
        <v>61250</v>
      </c>
      <c r="I65" s="23">
        <v>2491.69</v>
      </c>
      <c r="J65" s="24">
        <f t="shared" si="9"/>
        <v>62292.25</v>
      </c>
    </row>
    <row r="66" spans="2:10" ht="41.25" customHeight="1" x14ac:dyDescent="0.25">
      <c r="B66" s="26">
        <v>80</v>
      </c>
      <c r="C66" s="59" t="s">
        <v>143</v>
      </c>
      <c r="D66" s="59" t="s">
        <v>68</v>
      </c>
      <c r="E66" s="15" t="s">
        <v>14</v>
      </c>
      <c r="F66" s="33">
        <v>25</v>
      </c>
      <c r="G66" s="34">
        <v>4596</v>
      </c>
      <c r="H66" s="17">
        <f t="shared" si="8"/>
        <v>114900</v>
      </c>
      <c r="I66" s="105">
        <v>4541.55</v>
      </c>
      <c r="J66" s="24">
        <f t="shared" si="9"/>
        <v>113538.75</v>
      </c>
    </row>
    <row r="67" spans="2:10" ht="30.75" customHeight="1" x14ac:dyDescent="0.25">
      <c r="B67" s="12">
        <v>86</v>
      </c>
      <c r="C67" s="73" t="s">
        <v>144</v>
      </c>
      <c r="D67" s="74" t="s">
        <v>69</v>
      </c>
      <c r="E67" s="15" t="s">
        <v>14</v>
      </c>
      <c r="F67" s="33">
        <v>200</v>
      </c>
      <c r="G67" s="34">
        <v>500</v>
      </c>
      <c r="H67" s="17">
        <f t="shared" si="8"/>
        <v>100000</v>
      </c>
      <c r="I67" s="23">
        <v>542.5</v>
      </c>
      <c r="J67" s="24">
        <f t="shared" si="9"/>
        <v>108500</v>
      </c>
    </row>
    <row r="68" spans="2:10" ht="37.5" customHeight="1" x14ac:dyDescent="0.25">
      <c r="B68" s="12">
        <v>88</v>
      </c>
      <c r="C68" s="73" t="s">
        <v>145</v>
      </c>
      <c r="D68" s="74" t="s">
        <v>70</v>
      </c>
      <c r="E68" s="15" t="s">
        <v>14</v>
      </c>
      <c r="F68" s="33">
        <v>150</v>
      </c>
      <c r="G68" s="34">
        <v>820</v>
      </c>
      <c r="H68" s="17">
        <f t="shared" si="8"/>
        <v>123000</v>
      </c>
      <c r="I68" s="23">
        <v>849.49</v>
      </c>
      <c r="J68" s="24">
        <f t="shared" si="9"/>
        <v>127423.5</v>
      </c>
    </row>
    <row r="69" spans="2:10" ht="27.75" customHeight="1" x14ac:dyDescent="0.25">
      <c r="B69" s="12">
        <v>90</v>
      </c>
      <c r="C69" s="73" t="s">
        <v>146</v>
      </c>
      <c r="D69" s="74" t="s">
        <v>49</v>
      </c>
      <c r="E69" s="15" t="s">
        <v>14</v>
      </c>
      <c r="F69" s="33">
        <v>75</v>
      </c>
      <c r="G69" s="34">
        <v>1333.2</v>
      </c>
      <c r="H69" s="17">
        <f t="shared" si="8"/>
        <v>99990</v>
      </c>
      <c r="I69" s="23">
        <v>1644.67</v>
      </c>
      <c r="J69" s="24">
        <f t="shared" si="9"/>
        <v>123350.25</v>
      </c>
    </row>
    <row r="70" spans="2:10" ht="24" customHeight="1" x14ac:dyDescent="0.25">
      <c r="B70" s="12">
        <v>92</v>
      </c>
      <c r="C70" s="73" t="s">
        <v>147</v>
      </c>
      <c r="D70" s="73" t="s">
        <v>71</v>
      </c>
      <c r="E70" s="15" t="s">
        <v>14</v>
      </c>
      <c r="F70" s="33">
        <v>150</v>
      </c>
      <c r="G70" s="34">
        <v>910</v>
      </c>
      <c r="H70" s="17">
        <f t="shared" si="8"/>
        <v>136500</v>
      </c>
      <c r="I70" s="23">
        <v>1029.3699999999999</v>
      </c>
      <c r="J70" s="24">
        <f t="shared" si="9"/>
        <v>154405.49999999997</v>
      </c>
    </row>
    <row r="71" spans="2:10" ht="19.5" customHeight="1" x14ac:dyDescent="0.25">
      <c r="B71" s="12">
        <v>94</v>
      </c>
      <c r="C71" s="73" t="s">
        <v>148</v>
      </c>
      <c r="D71" s="73" t="s">
        <v>72</v>
      </c>
      <c r="E71" s="15" t="s">
        <v>14</v>
      </c>
      <c r="F71" s="33">
        <v>150</v>
      </c>
      <c r="G71" s="34">
        <v>1300</v>
      </c>
      <c r="H71" s="17">
        <f t="shared" si="8"/>
        <v>195000</v>
      </c>
      <c r="I71" s="23">
        <v>1570.72</v>
      </c>
      <c r="J71" s="24">
        <f t="shared" si="9"/>
        <v>235608</v>
      </c>
    </row>
    <row r="72" spans="2:10" ht="23.25" customHeight="1" x14ac:dyDescent="0.25">
      <c r="B72" s="12">
        <v>96</v>
      </c>
      <c r="C72" s="73" t="s">
        <v>149</v>
      </c>
      <c r="D72" s="73" t="s">
        <v>73</v>
      </c>
      <c r="E72" s="15" t="s">
        <v>14</v>
      </c>
      <c r="F72" s="33">
        <v>100</v>
      </c>
      <c r="G72" s="34">
        <v>1670</v>
      </c>
      <c r="H72" s="17">
        <f t="shared" si="8"/>
        <v>167000</v>
      </c>
      <c r="I72" s="23">
        <v>1829.79</v>
      </c>
      <c r="J72" s="24">
        <f t="shared" si="9"/>
        <v>182979</v>
      </c>
    </row>
    <row r="73" spans="2:10" ht="33.75" x14ac:dyDescent="0.25">
      <c r="B73" s="12">
        <v>98</v>
      </c>
      <c r="C73" s="73" t="s">
        <v>150</v>
      </c>
      <c r="D73" s="74" t="s">
        <v>74</v>
      </c>
      <c r="E73" s="15" t="s">
        <v>14</v>
      </c>
      <c r="F73" s="33">
        <v>10</v>
      </c>
      <c r="G73" s="34">
        <v>11990</v>
      </c>
      <c r="H73" s="17">
        <f t="shared" si="8"/>
        <v>119900</v>
      </c>
      <c r="I73" s="23">
        <v>13962.31</v>
      </c>
      <c r="J73" s="24">
        <f t="shared" si="9"/>
        <v>139623.1</v>
      </c>
    </row>
    <row r="74" spans="2:10" ht="34.5" customHeight="1" x14ac:dyDescent="0.25">
      <c r="B74" s="12">
        <v>100</v>
      </c>
      <c r="C74" s="74" t="s">
        <v>151</v>
      </c>
      <c r="D74" s="74" t="s">
        <v>62</v>
      </c>
      <c r="E74" s="15" t="s">
        <v>14</v>
      </c>
      <c r="F74" s="33">
        <v>150</v>
      </c>
      <c r="G74" s="34">
        <v>5933.33</v>
      </c>
      <c r="H74" s="17">
        <f t="shared" si="8"/>
        <v>889999.5</v>
      </c>
      <c r="I74" s="105">
        <v>5913.2</v>
      </c>
      <c r="J74" s="24">
        <f t="shared" si="9"/>
        <v>886980</v>
      </c>
    </row>
    <row r="75" spans="2:10" ht="43.5" customHeight="1" x14ac:dyDescent="0.25">
      <c r="B75" s="12">
        <v>102</v>
      </c>
      <c r="C75" s="74" t="s">
        <v>152</v>
      </c>
      <c r="D75" s="74" t="s">
        <v>62</v>
      </c>
      <c r="E75" s="15" t="s">
        <v>14</v>
      </c>
      <c r="F75" s="33">
        <v>125</v>
      </c>
      <c r="G75" s="34">
        <v>6800</v>
      </c>
      <c r="H75" s="17">
        <f t="shared" si="8"/>
        <v>850000</v>
      </c>
      <c r="I75" s="105">
        <v>6347.74</v>
      </c>
      <c r="J75" s="24">
        <f t="shared" si="9"/>
        <v>793467.5</v>
      </c>
    </row>
    <row r="76" spans="2:10" ht="33" customHeight="1" x14ac:dyDescent="0.25">
      <c r="B76" s="12">
        <v>104</v>
      </c>
      <c r="C76" s="74" t="s">
        <v>153</v>
      </c>
      <c r="D76" s="74" t="s">
        <v>62</v>
      </c>
      <c r="E76" s="15" t="s">
        <v>14</v>
      </c>
      <c r="F76" s="33">
        <v>100</v>
      </c>
      <c r="G76" s="34">
        <v>8079</v>
      </c>
      <c r="H76" s="17">
        <f t="shared" si="8"/>
        <v>807900</v>
      </c>
      <c r="I76" s="105">
        <v>7095.62</v>
      </c>
      <c r="J76" s="24">
        <f t="shared" si="9"/>
        <v>709562</v>
      </c>
    </row>
    <row r="77" spans="2:10" ht="33.75" x14ac:dyDescent="0.25">
      <c r="B77" s="12">
        <v>106</v>
      </c>
      <c r="C77" s="74" t="s">
        <v>154</v>
      </c>
      <c r="D77" s="74" t="s">
        <v>62</v>
      </c>
      <c r="E77" s="15" t="s">
        <v>14</v>
      </c>
      <c r="F77" s="33">
        <v>50</v>
      </c>
      <c r="G77" s="34">
        <v>10300</v>
      </c>
      <c r="H77" s="17">
        <f t="shared" si="8"/>
        <v>515000</v>
      </c>
      <c r="I77" s="23">
        <v>11262.67</v>
      </c>
      <c r="J77" s="24">
        <f t="shared" si="9"/>
        <v>563133.5</v>
      </c>
    </row>
    <row r="78" spans="2:10" ht="37.5" customHeight="1" x14ac:dyDescent="0.25">
      <c r="B78" s="12">
        <v>108</v>
      </c>
      <c r="C78" s="74" t="s">
        <v>155</v>
      </c>
      <c r="D78" s="74" t="s">
        <v>75</v>
      </c>
      <c r="E78" s="15" t="s">
        <v>14</v>
      </c>
      <c r="F78" s="33">
        <v>125</v>
      </c>
      <c r="G78" s="34">
        <v>6688</v>
      </c>
      <c r="H78" s="17">
        <f t="shared" si="8"/>
        <v>836000</v>
      </c>
      <c r="I78" s="23">
        <v>7069.01</v>
      </c>
      <c r="J78" s="24">
        <f t="shared" si="9"/>
        <v>883626.25</v>
      </c>
    </row>
    <row r="79" spans="2:10" ht="39" customHeight="1" x14ac:dyDescent="0.25">
      <c r="B79" s="12">
        <v>110</v>
      </c>
      <c r="C79" s="74" t="s">
        <v>156</v>
      </c>
      <c r="D79" s="74" t="s">
        <v>76</v>
      </c>
      <c r="E79" s="15" t="s">
        <v>14</v>
      </c>
      <c r="F79" s="33">
        <v>125</v>
      </c>
      <c r="G79" s="34">
        <v>7400</v>
      </c>
      <c r="H79" s="17">
        <f t="shared" si="8"/>
        <v>925000</v>
      </c>
      <c r="I79" s="23">
        <v>8388</v>
      </c>
      <c r="J79" s="24">
        <f t="shared" si="9"/>
        <v>1048500</v>
      </c>
    </row>
    <row r="80" spans="2:10" ht="33.75" x14ac:dyDescent="0.25">
      <c r="B80" s="12">
        <v>114</v>
      </c>
      <c r="C80" s="74" t="s">
        <v>157</v>
      </c>
      <c r="D80" s="74" t="s">
        <v>77</v>
      </c>
      <c r="E80" s="15" t="s">
        <v>14</v>
      </c>
      <c r="F80" s="33">
        <v>12</v>
      </c>
      <c r="G80" s="34">
        <v>23500</v>
      </c>
      <c r="H80" s="17">
        <f t="shared" si="8"/>
        <v>282000</v>
      </c>
      <c r="I80" s="105">
        <v>23380</v>
      </c>
      <c r="J80" s="24">
        <f t="shared" si="9"/>
        <v>280560</v>
      </c>
    </row>
    <row r="81" spans="2:10" ht="39" customHeight="1" x14ac:dyDescent="0.25">
      <c r="B81" s="12">
        <v>116</v>
      </c>
      <c r="C81" s="74" t="s">
        <v>158</v>
      </c>
      <c r="D81" s="74" t="s">
        <v>78</v>
      </c>
      <c r="E81" s="15" t="s">
        <v>14</v>
      </c>
      <c r="F81" s="33">
        <v>12</v>
      </c>
      <c r="G81" s="34">
        <v>24666.66</v>
      </c>
      <c r="H81" s="17">
        <f t="shared" si="8"/>
        <v>295999.92</v>
      </c>
      <c r="I81" s="23">
        <v>24796</v>
      </c>
      <c r="J81" s="24">
        <f t="shared" si="9"/>
        <v>297552</v>
      </c>
    </row>
    <row r="82" spans="2:10" ht="26.25" customHeight="1" x14ac:dyDescent="0.25">
      <c r="B82" s="12">
        <v>118</v>
      </c>
      <c r="C82" s="73" t="s">
        <v>159</v>
      </c>
      <c r="D82" s="74" t="s">
        <v>79</v>
      </c>
      <c r="E82" s="15" t="s">
        <v>14</v>
      </c>
      <c r="F82" s="33">
        <v>125</v>
      </c>
      <c r="G82" s="34">
        <v>5944</v>
      </c>
      <c r="H82" s="17">
        <f t="shared" si="8"/>
        <v>743000</v>
      </c>
      <c r="I82" s="23">
        <v>6919.75</v>
      </c>
      <c r="J82" s="24">
        <f t="shared" si="9"/>
        <v>864968.75</v>
      </c>
    </row>
    <row r="83" spans="2:10" ht="24.75" customHeight="1" x14ac:dyDescent="0.25">
      <c r="B83" s="12">
        <v>120</v>
      </c>
      <c r="C83" s="73" t="s">
        <v>160</v>
      </c>
      <c r="D83" s="74" t="s">
        <v>80</v>
      </c>
      <c r="E83" s="15" t="s">
        <v>14</v>
      </c>
      <c r="F83" s="33">
        <v>75</v>
      </c>
      <c r="G83" s="34">
        <v>7120</v>
      </c>
      <c r="H83" s="17">
        <f t="shared" si="8"/>
        <v>534000</v>
      </c>
      <c r="I83" s="105">
        <v>6218.81</v>
      </c>
      <c r="J83" s="24">
        <f t="shared" si="9"/>
        <v>466410.75000000006</v>
      </c>
    </row>
    <row r="84" spans="2:10" ht="25.5" customHeight="1" x14ac:dyDescent="0.25">
      <c r="B84" s="12">
        <v>122</v>
      </c>
      <c r="C84" s="73" t="s">
        <v>161</v>
      </c>
      <c r="D84" s="74" t="s">
        <v>81</v>
      </c>
      <c r="E84" s="15" t="s">
        <v>14</v>
      </c>
      <c r="F84" s="33">
        <v>50</v>
      </c>
      <c r="G84" s="34">
        <v>9240</v>
      </c>
      <c r="H84" s="17">
        <f t="shared" si="8"/>
        <v>462000</v>
      </c>
      <c r="I84" s="105">
        <v>7983.66</v>
      </c>
      <c r="J84" s="24">
        <f t="shared" si="9"/>
        <v>399183</v>
      </c>
    </row>
    <row r="85" spans="2:10" ht="27.75" customHeight="1" x14ac:dyDescent="0.25">
      <c r="B85" s="12">
        <v>124</v>
      </c>
      <c r="C85" s="59" t="s">
        <v>162</v>
      </c>
      <c r="D85" s="59" t="s">
        <v>82</v>
      </c>
      <c r="E85" s="15" t="s">
        <v>14</v>
      </c>
      <c r="F85" s="33">
        <v>75</v>
      </c>
      <c r="G85" s="34">
        <v>9160</v>
      </c>
      <c r="H85" s="17">
        <f t="shared" si="8"/>
        <v>687000</v>
      </c>
      <c r="I85" s="105">
        <v>8559</v>
      </c>
      <c r="J85" s="24">
        <f t="shared" si="9"/>
        <v>641925</v>
      </c>
    </row>
    <row r="86" spans="2:10" x14ac:dyDescent="0.25">
      <c r="B86" s="85"/>
      <c r="C86" s="85"/>
      <c r="D86" s="85"/>
      <c r="E86" s="85"/>
      <c r="F86" s="85"/>
      <c r="G86" s="85"/>
      <c r="H86" s="49">
        <f>SUM(H61:H85)</f>
        <v>9320289.4199999999</v>
      </c>
      <c r="I86" s="80"/>
      <c r="J86" s="41">
        <f>SUM(J61:J85)</f>
        <v>9507996.3800000008</v>
      </c>
    </row>
    <row r="88" spans="2:10" x14ac:dyDescent="0.25">
      <c r="B88" s="81" t="s">
        <v>91</v>
      </c>
      <c r="C88" s="81"/>
      <c r="D88" s="81"/>
      <c r="E88" s="81"/>
      <c r="F88" s="81"/>
      <c r="G88" s="81"/>
      <c r="H88" s="81"/>
      <c r="I88" s="81"/>
      <c r="J88" s="79">
        <f>SUM(J86,J58,J44,J33,J21,J7)</f>
        <v>42501148.82</v>
      </c>
    </row>
    <row r="97" ht="189" customHeight="1" x14ac:dyDescent="0.25"/>
    <row r="98" ht="189" customHeight="1" x14ac:dyDescent="0.25"/>
    <row r="100" ht="204" customHeight="1" x14ac:dyDescent="0.25"/>
    <row r="107" ht="204" customHeight="1" x14ac:dyDescent="0.25"/>
    <row r="108" ht="204" customHeight="1" x14ac:dyDescent="0.25"/>
    <row r="109" ht="34.5" customHeight="1" x14ac:dyDescent="0.25"/>
    <row r="110" ht="34.5" customHeight="1" x14ac:dyDescent="0.25"/>
    <row r="113" ht="29.25" customHeight="1" x14ac:dyDescent="0.25"/>
    <row r="114" ht="29.25" customHeight="1" x14ac:dyDescent="0.25"/>
    <row r="115" ht="24" customHeight="1" x14ac:dyDescent="0.25"/>
    <row r="116" ht="24" customHeight="1" x14ac:dyDescent="0.25"/>
    <row r="117" ht="216.75" customHeight="1" x14ac:dyDescent="0.25"/>
    <row r="118" ht="216" customHeight="1" x14ac:dyDescent="0.25"/>
    <row r="119" ht="143.25" customHeight="1" x14ac:dyDescent="0.25"/>
    <row r="120" ht="165.95" customHeight="1" x14ac:dyDescent="0.25"/>
    <row r="127" ht="140.25" customHeight="1" x14ac:dyDescent="0.25"/>
    <row r="128" ht="165.95" customHeight="1" x14ac:dyDescent="0.25"/>
    <row r="132" ht="38.25" customHeight="1" x14ac:dyDescent="0.25"/>
    <row r="153" ht="24" customHeight="1" x14ac:dyDescent="0.25"/>
    <row r="155" ht="24" customHeight="1" x14ac:dyDescent="0.25"/>
    <row r="157" ht="27" customHeight="1" x14ac:dyDescent="0.25"/>
    <row r="161" ht="24.75" customHeight="1" x14ac:dyDescent="0.25"/>
    <row r="162" ht="30.75" customHeight="1" x14ac:dyDescent="0.25"/>
    <row r="164" ht="37.5" customHeight="1" x14ac:dyDescent="0.25"/>
    <row r="166" ht="27" customHeight="1" x14ac:dyDescent="0.25"/>
    <row r="167" ht="181.5" customHeight="1" x14ac:dyDescent="0.25"/>
    <row r="168" ht="204" customHeight="1" x14ac:dyDescent="0.25"/>
    <row r="169" ht="36" customHeight="1" x14ac:dyDescent="0.25"/>
    <row r="170" ht="36" customHeight="1" x14ac:dyDescent="0.25"/>
    <row r="172" ht="25.5" customHeight="1" x14ac:dyDescent="0.25"/>
    <row r="184" ht="42.75" customHeight="1" x14ac:dyDescent="0.25"/>
    <row r="185" ht="192.75" customHeight="1" x14ac:dyDescent="0.25"/>
    <row r="186" ht="192.95" customHeight="1" x14ac:dyDescent="0.25"/>
    <row r="187" ht="191.25" customHeight="1" x14ac:dyDescent="0.25"/>
    <row r="188" ht="192" customHeight="1" x14ac:dyDescent="0.25"/>
    <row r="189" ht="31.5" customHeight="1" x14ac:dyDescent="0.25"/>
    <row r="190" ht="31.5" customHeight="1" x14ac:dyDescent="0.25"/>
    <row r="191" ht="177.75" customHeight="1" x14ac:dyDescent="0.25"/>
    <row r="192" ht="177.95" customHeight="1" x14ac:dyDescent="0.25"/>
    <row r="194" ht="55.5" customHeight="1" x14ac:dyDescent="0.25"/>
    <row r="196" ht="48" customHeight="1" x14ac:dyDescent="0.25"/>
    <row r="198" ht="47.25" customHeight="1" x14ac:dyDescent="0.25"/>
    <row r="207" ht="198" customHeight="1" x14ac:dyDescent="0.25"/>
    <row r="208" ht="200.1" customHeight="1" x14ac:dyDescent="0.25"/>
    <row r="210" ht="30" customHeight="1" x14ac:dyDescent="0.25"/>
    <row r="212" ht="30" customHeight="1" x14ac:dyDescent="0.25"/>
    <row r="213" ht="46.5" customHeight="1" x14ac:dyDescent="0.25"/>
    <row r="214" ht="40.5" customHeight="1" x14ac:dyDescent="0.25"/>
    <row r="216" ht="56.25" customHeight="1" x14ac:dyDescent="0.25"/>
    <row r="218" ht="29.25" customHeight="1" x14ac:dyDescent="0.25"/>
    <row r="225" spans="2:10" ht="158.25" customHeight="1" x14ac:dyDescent="0.25"/>
    <row r="226" spans="2:10" ht="180" customHeight="1" x14ac:dyDescent="0.25"/>
    <row r="228" spans="2:10" ht="31.5" customHeight="1" x14ac:dyDescent="0.25"/>
    <row r="230" spans="2:10" ht="55.5" customHeight="1" x14ac:dyDescent="0.25"/>
    <row r="231" spans="2:10" s="2" customFormat="1" x14ac:dyDescent="0.25">
      <c r="B231" s="1"/>
      <c r="C231" s="1"/>
      <c r="D231" s="1"/>
      <c r="E231" s="1"/>
      <c r="F231" s="1"/>
      <c r="G231" s="1"/>
      <c r="H231" s="1"/>
      <c r="I231" s="1"/>
      <c r="J231" s="1"/>
    </row>
    <row r="232" spans="2:10" s="2" customFormat="1" x14ac:dyDescent="0.25"/>
    <row r="233" spans="2:10" s="2" customFormat="1" x14ac:dyDescent="0.25"/>
    <row r="234" spans="2:10" s="2" customFormat="1" x14ac:dyDescent="0.25"/>
    <row r="235" spans="2:10" s="2" customFormat="1" x14ac:dyDescent="0.25"/>
    <row r="236" spans="2:10" s="2" customFormat="1" x14ac:dyDescent="0.25"/>
    <row r="237" spans="2:10" s="2" customFormat="1" x14ac:dyDescent="0.25"/>
    <row r="238" spans="2:10" s="2" customFormat="1" x14ac:dyDescent="0.25"/>
    <row r="239" spans="2:10" s="2" customFormat="1" x14ac:dyDescent="0.25"/>
    <row r="240" spans="2:1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ht="21" customHeight="1" x14ac:dyDescent="0.25"/>
    <row r="250" s="2" customFormat="1" ht="33" customHeigh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ht="75.75" customHeight="1" x14ac:dyDescent="0.25"/>
    <row r="256" s="2" customFormat="1" ht="75.75" customHeight="1" x14ac:dyDescent="0.25"/>
    <row r="257" spans="2:10" s="2" customFormat="1" ht="48.75" customHeight="1" x14ac:dyDescent="0.25"/>
    <row r="258" spans="2:10" s="2" customFormat="1" ht="51" customHeight="1" x14ac:dyDescent="0.25"/>
    <row r="259" spans="2:10" x14ac:dyDescent="0.25">
      <c r="B259" s="2"/>
      <c r="C259" s="2"/>
      <c r="D259" s="2"/>
      <c r="E259" s="2"/>
      <c r="F259" s="2"/>
      <c r="G259" s="2"/>
      <c r="H259" s="2"/>
      <c r="I259" s="2"/>
      <c r="J259" s="2"/>
    </row>
  </sheetData>
  <mergeCells count="23">
    <mergeCell ref="B1:J1"/>
    <mergeCell ref="B2:J2"/>
    <mergeCell ref="B3:B4"/>
    <mergeCell ref="C3:C4"/>
    <mergeCell ref="D3:D4"/>
    <mergeCell ref="E3:E4"/>
    <mergeCell ref="F3:F4"/>
    <mergeCell ref="G3:H3"/>
    <mergeCell ref="B23:J23"/>
    <mergeCell ref="B33:G33"/>
    <mergeCell ref="B35:J35"/>
    <mergeCell ref="B44:G44"/>
    <mergeCell ref="I3:J3"/>
    <mergeCell ref="B5:J5"/>
    <mergeCell ref="B7:G7"/>
    <mergeCell ref="B9:J9"/>
    <mergeCell ref="B21:G21"/>
    <mergeCell ref="B88:I88"/>
    <mergeCell ref="B45:J45"/>
    <mergeCell ref="B46:J46"/>
    <mergeCell ref="B58:G58"/>
    <mergeCell ref="B60:J60"/>
    <mergeCell ref="B86:G8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259"/>
  <sheetViews>
    <sheetView tabSelected="1" topLeftCell="E55" zoomScale="106" zoomScaleNormal="106" workbookViewId="0">
      <selection activeCell="U15" sqref="U15"/>
    </sheetView>
  </sheetViews>
  <sheetFormatPr defaultColWidth="9.140625" defaultRowHeight="15" x14ac:dyDescent="0.25"/>
  <cols>
    <col min="1" max="1" width="4.28515625" style="1" customWidth="1"/>
    <col min="2" max="2" width="6.28515625" style="1" bestFit="1" customWidth="1"/>
    <col min="3" max="3" width="39.5703125" style="1" customWidth="1"/>
    <col min="4" max="4" width="14.28515625" style="1" customWidth="1"/>
    <col min="5" max="5" width="6.7109375" style="1" customWidth="1"/>
    <col min="6" max="6" width="9.140625" style="1" customWidth="1"/>
    <col min="7" max="7" width="10.5703125" style="1" customWidth="1"/>
    <col min="8" max="8" width="13.7109375" style="1" customWidth="1"/>
    <col min="9" max="9" width="12.140625" style="1" customWidth="1"/>
    <col min="10" max="10" width="10.28515625" style="1" customWidth="1"/>
    <col min="11" max="11" width="10.85546875" style="1" customWidth="1"/>
    <col min="12" max="12" width="13.140625" style="1" customWidth="1"/>
    <col min="13" max="13" width="10" style="1" customWidth="1"/>
    <col min="14" max="14" width="11.5703125" style="1" customWidth="1"/>
    <col min="15" max="15" width="12.5703125" style="1" customWidth="1"/>
    <col min="16" max="16" width="10.140625" style="1" customWidth="1"/>
    <col min="17" max="17" width="10.85546875" style="1" customWidth="1"/>
    <col min="18" max="19" width="11.7109375" style="1" customWidth="1"/>
    <col min="20" max="20" width="11.140625" style="1" customWidth="1"/>
    <col min="21" max="21" width="14.140625" style="1" customWidth="1"/>
    <col min="22" max="22" width="10.85546875" style="1" customWidth="1"/>
    <col min="23" max="23" width="11" style="1" customWidth="1"/>
    <col min="24" max="24" width="11.85546875" style="1" customWidth="1"/>
    <col min="25" max="25" width="10.7109375" style="1" customWidth="1"/>
    <col min="26" max="26" width="12.5703125" style="1" customWidth="1"/>
    <col min="27" max="27" width="19.28515625" style="1" customWidth="1"/>
    <col min="28" max="28" width="10.5703125" style="1" bestFit="1" customWidth="1"/>
    <col min="29" max="16384" width="9.140625" style="1"/>
  </cols>
  <sheetData>
    <row r="1" spans="2:28" ht="61.5" customHeight="1" x14ac:dyDescent="0.25">
      <c r="B1" s="91" t="s">
        <v>27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</row>
    <row r="2" spans="2:28" ht="20.25" customHeight="1" x14ac:dyDescent="0.25">
      <c r="B2" s="92" t="s">
        <v>163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</row>
    <row r="3" spans="2:28" ht="27.75" customHeight="1" x14ac:dyDescent="0.25">
      <c r="B3" s="93" t="s">
        <v>3</v>
      </c>
      <c r="C3" s="93" t="s">
        <v>0</v>
      </c>
      <c r="D3" s="94" t="s">
        <v>30</v>
      </c>
      <c r="E3" s="93" t="s">
        <v>24</v>
      </c>
      <c r="F3" s="96" t="s">
        <v>25</v>
      </c>
      <c r="G3" s="97" t="s">
        <v>22</v>
      </c>
      <c r="H3" s="97"/>
      <c r="I3" s="8" t="s">
        <v>28</v>
      </c>
      <c r="J3" s="8" t="s">
        <v>29</v>
      </c>
      <c r="K3" s="100" t="s">
        <v>89</v>
      </c>
      <c r="L3" s="101"/>
      <c r="M3" s="101"/>
      <c r="N3" s="101"/>
      <c r="O3" s="101"/>
      <c r="P3" s="101"/>
      <c r="Q3" s="102"/>
      <c r="R3" s="9" t="s">
        <v>83</v>
      </c>
      <c r="S3" s="9" t="s">
        <v>84</v>
      </c>
      <c r="T3" s="9" t="s">
        <v>88</v>
      </c>
      <c r="U3" s="99" t="s">
        <v>20</v>
      </c>
      <c r="V3" s="99"/>
      <c r="W3" s="99"/>
      <c r="X3" s="99"/>
      <c r="Y3" s="99"/>
      <c r="Z3" s="89" t="s">
        <v>7</v>
      </c>
      <c r="AA3" s="89"/>
    </row>
    <row r="4" spans="2:28" ht="22.5" x14ac:dyDescent="0.25">
      <c r="B4" s="93"/>
      <c r="C4" s="93"/>
      <c r="D4" s="95"/>
      <c r="E4" s="93"/>
      <c r="F4" s="96"/>
      <c r="G4" s="10" t="s">
        <v>1</v>
      </c>
      <c r="H4" s="10" t="s">
        <v>2</v>
      </c>
      <c r="I4" s="7" t="s">
        <v>4</v>
      </c>
      <c r="J4" s="7" t="s">
        <v>5</v>
      </c>
      <c r="K4" s="7" t="s">
        <v>6</v>
      </c>
      <c r="L4" s="7" t="s">
        <v>8</v>
      </c>
      <c r="M4" s="7" t="s">
        <v>12</v>
      </c>
      <c r="N4" s="7" t="s">
        <v>13</v>
      </c>
      <c r="O4" s="7" t="s">
        <v>17</v>
      </c>
      <c r="P4" s="7" t="s">
        <v>21</v>
      </c>
      <c r="Q4" s="7" t="s">
        <v>23</v>
      </c>
      <c r="R4" s="7" t="s">
        <v>85</v>
      </c>
      <c r="S4" s="7" t="s">
        <v>86</v>
      </c>
      <c r="T4" s="7" t="s">
        <v>87</v>
      </c>
      <c r="U4" s="11" t="s">
        <v>9</v>
      </c>
      <c r="V4" s="11" t="s">
        <v>10</v>
      </c>
      <c r="W4" s="11" t="s">
        <v>11</v>
      </c>
      <c r="X4" s="11" t="s">
        <v>18</v>
      </c>
      <c r="Y4" s="11" t="s">
        <v>19</v>
      </c>
      <c r="Z4" s="8" t="s">
        <v>1</v>
      </c>
      <c r="AA4" s="8" t="s">
        <v>2</v>
      </c>
    </row>
    <row r="5" spans="2:28" ht="25.5" customHeight="1" x14ac:dyDescent="0.25">
      <c r="B5" s="86" t="s">
        <v>92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</row>
    <row r="6" spans="2:28" ht="17.25" customHeight="1" x14ac:dyDescent="0.25">
      <c r="B6" s="12">
        <v>47</v>
      </c>
      <c r="C6" s="13" t="s">
        <v>104</v>
      </c>
      <c r="D6" s="14" t="s">
        <v>31</v>
      </c>
      <c r="E6" s="15" t="s">
        <v>14</v>
      </c>
      <c r="F6" s="16">
        <v>75</v>
      </c>
      <c r="G6" s="17">
        <v>1178.49</v>
      </c>
      <c r="H6" s="17">
        <f>G6*F6</f>
        <v>88386.75</v>
      </c>
      <c r="I6" s="104">
        <v>1175.94</v>
      </c>
      <c r="J6" s="18">
        <v>1379</v>
      </c>
      <c r="K6" s="18">
        <v>1750</v>
      </c>
      <c r="L6" s="18">
        <v>1229.99</v>
      </c>
      <c r="M6" s="18">
        <v>1412</v>
      </c>
      <c r="N6" s="18">
        <v>1649</v>
      </c>
      <c r="O6" s="19">
        <v>1500</v>
      </c>
      <c r="P6" s="19"/>
      <c r="Q6" s="19"/>
      <c r="R6" s="19">
        <v>1210</v>
      </c>
      <c r="S6" s="19">
        <v>1190</v>
      </c>
      <c r="T6" s="19">
        <v>1255</v>
      </c>
      <c r="U6" s="20">
        <f>AVERAGE(I6,J6,K6,L6,M6,N6,O6,P6,Q6,R6,T6,S6)</f>
        <v>1375.0930000000001</v>
      </c>
      <c r="V6" s="21">
        <f>_xlfn.STDEV.S(I6,J6,K6,L6,M6,N6,O6,P6,Q6,R6,S6,T6)</f>
        <v>202.54319078765479</v>
      </c>
      <c r="W6" s="22">
        <f>V6/U6</f>
        <v>0.14729417631218744</v>
      </c>
      <c r="X6" s="20">
        <f>SUM(U6,V6)</f>
        <v>1577.6361907876549</v>
      </c>
      <c r="Y6" s="20">
        <f>U6-V6</f>
        <v>1172.5498092123453</v>
      </c>
      <c r="Z6" s="23">
        <v>1375.09</v>
      </c>
      <c r="AA6" s="24">
        <f>Z6*F6</f>
        <v>103131.75</v>
      </c>
      <c r="AB6" s="3"/>
    </row>
    <row r="7" spans="2:28" ht="12" customHeight="1" x14ac:dyDescent="0.25">
      <c r="B7" s="85" t="s">
        <v>15</v>
      </c>
      <c r="C7" s="85"/>
      <c r="D7" s="85"/>
      <c r="E7" s="85"/>
      <c r="F7" s="85"/>
      <c r="G7" s="85"/>
      <c r="H7" s="25">
        <f>SUM(H6:H6)</f>
        <v>88386.75</v>
      </c>
      <c r="I7" s="103" t="s">
        <v>90</v>
      </c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27">
        <f>SUM(AA6:AA6)</f>
        <v>103131.75</v>
      </c>
      <c r="AB7" s="3"/>
    </row>
    <row r="8" spans="2:28" s="2" customFormat="1" ht="12.75" customHeight="1" x14ac:dyDescent="0.25">
      <c r="B8" s="28"/>
      <c r="C8" s="28"/>
      <c r="D8" s="28"/>
      <c r="E8" s="28"/>
      <c r="F8" s="28"/>
      <c r="G8" s="28"/>
      <c r="H8" s="29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30"/>
      <c r="AB8" s="5"/>
    </row>
    <row r="9" spans="2:28" ht="26.25" customHeight="1" x14ac:dyDescent="0.25">
      <c r="B9" s="86" t="s">
        <v>95</v>
      </c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3"/>
    </row>
    <row r="10" spans="2:28" ht="21.75" customHeight="1" x14ac:dyDescent="0.25">
      <c r="B10" s="12">
        <v>9</v>
      </c>
      <c r="C10" s="31" t="s">
        <v>105</v>
      </c>
      <c r="D10" s="32" t="s">
        <v>32</v>
      </c>
      <c r="E10" s="15" t="s">
        <v>14</v>
      </c>
      <c r="F10" s="33">
        <v>150</v>
      </c>
      <c r="G10" s="34">
        <v>753</v>
      </c>
      <c r="H10" s="17">
        <f t="shared" ref="H10:H20" si="0">G10*F10</f>
        <v>112950</v>
      </c>
      <c r="I10" s="35"/>
      <c r="J10" s="36">
        <v>781.25</v>
      </c>
      <c r="K10" s="36">
        <v>785</v>
      </c>
      <c r="L10" s="36">
        <v>1081.8</v>
      </c>
      <c r="M10" s="36">
        <v>800</v>
      </c>
      <c r="N10" s="36">
        <v>777</v>
      </c>
      <c r="O10" s="36"/>
      <c r="P10" s="36"/>
      <c r="Q10" s="36"/>
      <c r="R10" s="36">
        <v>1399</v>
      </c>
      <c r="S10" s="36">
        <v>1411</v>
      </c>
      <c r="T10" s="36">
        <v>1486</v>
      </c>
      <c r="U10" s="20">
        <f>AVERAGE(I10,J10,K10,L10,M10,N10,O10,P10,Q10,R10,T10,S10)</f>
        <v>1065.1312499999999</v>
      </c>
      <c r="V10" s="21">
        <f>_xlfn.STDEV.S(I10,J10,K10,L10,M10,N10,O10,P10,Q10,R10,S10,T10)</f>
        <v>320.90901351529118</v>
      </c>
      <c r="W10" s="22">
        <f>V10/U10</f>
        <v>0.30128588708226445</v>
      </c>
      <c r="X10" s="20">
        <f>SUM(U10,V10)</f>
        <v>1386.0402635152911</v>
      </c>
      <c r="Y10" s="20">
        <f>U10-V10</f>
        <v>744.22223648470867</v>
      </c>
      <c r="Z10" s="23">
        <v>1065.1300000000001</v>
      </c>
      <c r="AA10" s="24">
        <f>Z10*F10</f>
        <v>159769.50000000003</v>
      </c>
      <c r="AB10" s="3"/>
    </row>
    <row r="11" spans="2:28" ht="22.5" customHeight="1" x14ac:dyDescent="0.25">
      <c r="B11" s="26">
        <v>27</v>
      </c>
      <c r="C11" s="37" t="s">
        <v>106</v>
      </c>
      <c r="D11" s="32" t="s">
        <v>33</v>
      </c>
      <c r="E11" s="15" t="s">
        <v>26</v>
      </c>
      <c r="F11" s="38">
        <v>600</v>
      </c>
      <c r="G11" s="34">
        <v>875</v>
      </c>
      <c r="H11" s="17">
        <f t="shared" si="0"/>
        <v>525000</v>
      </c>
      <c r="I11" s="35"/>
      <c r="J11" s="35">
        <v>968.05</v>
      </c>
      <c r="K11" s="35">
        <v>857.52</v>
      </c>
      <c r="L11" s="35">
        <v>938</v>
      </c>
      <c r="M11" s="35">
        <v>1229</v>
      </c>
      <c r="N11" s="35">
        <v>890</v>
      </c>
      <c r="O11" s="35"/>
      <c r="P11" s="35"/>
      <c r="Q11" s="35"/>
      <c r="R11" s="36">
        <v>1235</v>
      </c>
      <c r="S11" s="36">
        <v>1223</v>
      </c>
      <c r="T11" s="36">
        <v>1265</v>
      </c>
      <c r="U11" s="20">
        <f t="shared" ref="U11:U20" si="1">AVERAGE(I11,J11,K11,L11,M11,N11,O11,P11,Q11,R11,T11,S11)</f>
        <v>1075.69625</v>
      </c>
      <c r="V11" s="21">
        <f t="shared" ref="V11:V13" si="2">_xlfn.STDEV.S(I11,J11,K11,L11,M11,N11,O11,P11,Q11,R11,S11,T11)</f>
        <v>176.8962467450913</v>
      </c>
      <c r="W11" s="22">
        <f t="shared" ref="W11:W13" si="3">V11/U11</f>
        <v>0.16444813928196861</v>
      </c>
      <c r="X11" s="20">
        <f t="shared" ref="X11:X13" si="4">SUM(U11,V11)</f>
        <v>1252.5924967450912</v>
      </c>
      <c r="Y11" s="20">
        <f t="shared" ref="Y11:Y13" si="5">U11-V11</f>
        <v>898.80000325490869</v>
      </c>
      <c r="Z11" s="23">
        <v>1075.7</v>
      </c>
      <c r="AA11" s="24">
        <f t="shared" ref="AA11:AA20" si="6">Z11*F11</f>
        <v>645420</v>
      </c>
      <c r="AB11" s="3"/>
    </row>
    <row r="12" spans="2:28" ht="32.25" customHeight="1" x14ac:dyDescent="0.25">
      <c r="B12" s="12">
        <v>34</v>
      </c>
      <c r="C12" s="31" t="s">
        <v>107</v>
      </c>
      <c r="D12" s="32" t="s">
        <v>33</v>
      </c>
      <c r="E12" s="15" t="s">
        <v>14</v>
      </c>
      <c r="F12" s="38">
        <v>300</v>
      </c>
      <c r="G12" s="34">
        <v>966.33</v>
      </c>
      <c r="H12" s="17">
        <f t="shared" si="0"/>
        <v>289899</v>
      </c>
      <c r="I12" s="35"/>
      <c r="J12" s="35">
        <v>759.9</v>
      </c>
      <c r="K12" s="35">
        <v>780</v>
      </c>
      <c r="L12" s="35">
        <v>737.5</v>
      </c>
      <c r="M12" s="35">
        <v>835</v>
      </c>
      <c r="N12" s="35">
        <v>700</v>
      </c>
      <c r="O12" s="35">
        <v>931.41</v>
      </c>
      <c r="P12" s="35">
        <v>749.99</v>
      </c>
      <c r="Q12" s="35">
        <v>900</v>
      </c>
      <c r="R12" s="36">
        <v>1369</v>
      </c>
      <c r="S12" s="36">
        <v>990</v>
      </c>
      <c r="T12" s="36">
        <v>980</v>
      </c>
      <c r="U12" s="105">
        <f t="shared" si="1"/>
        <v>884.8</v>
      </c>
      <c r="V12" s="21">
        <f t="shared" si="2"/>
        <v>189.75468589734518</v>
      </c>
      <c r="W12" s="22">
        <f t="shared" si="3"/>
        <v>0.21446054011906102</v>
      </c>
      <c r="X12" s="20">
        <f t="shared" si="4"/>
        <v>1074.5546858973451</v>
      </c>
      <c r="Y12" s="20">
        <f t="shared" si="5"/>
        <v>695.04531410265474</v>
      </c>
      <c r="Z12" s="105">
        <v>884.8</v>
      </c>
      <c r="AA12" s="24">
        <f t="shared" si="6"/>
        <v>265440</v>
      </c>
      <c r="AB12" s="3"/>
    </row>
    <row r="13" spans="2:28" ht="21" customHeight="1" x14ac:dyDescent="0.25">
      <c r="B13" s="12">
        <v>56</v>
      </c>
      <c r="C13" s="39" t="s">
        <v>108</v>
      </c>
      <c r="D13" s="38" t="s">
        <v>34</v>
      </c>
      <c r="E13" s="15" t="s">
        <v>14</v>
      </c>
      <c r="F13" s="38">
        <v>113</v>
      </c>
      <c r="G13" s="34">
        <v>2450</v>
      </c>
      <c r="H13" s="17">
        <f t="shared" si="0"/>
        <v>276850</v>
      </c>
      <c r="I13" s="35"/>
      <c r="J13" s="35">
        <v>2111.1</v>
      </c>
      <c r="K13" s="35">
        <v>3460</v>
      </c>
      <c r="L13" s="35">
        <v>2777.73</v>
      </c>
      <c r="M13" s="35">
        <v>3000</v>
      </c>
      <c r="N13" s="35">
        <v>2490</v>
      </c>
      <c r="O13" s="35">
        <v>2579</v>
      </c>
      <c r="P13" s="35">
        <v>2863</v>
      </c>
      <c r="Q13" s="35">
        <v>2450</v>
      </c>
      <c r="R13" s="36">
        <v>2987</v>
      </c>
      <c r="S13" s="36">
        <v>2923</v>
      </c>
      <c r="T13" s="36">
        <v>2990</v>
      </c>
      <c r="U13" s="20">
        <f t="shared" si="1"/>
        <v>2784.6209090909092</v>
      </c>
      <c r="V13" s="21">
        <f t="shared" si="2"/>
        <v>361.34270188989638</v>
      </c>
      <c r="W13" s="22">
        <f t="shared" si="3"/>
        <v>0.12976369627557791</v>
      </c>
      <c r="X13" s="20">
        <f t="shared" si="4"/>
        <v>3145.9636109808057</v>
      </c>
      <c r="Y13" s="20">
        <f t="shared" si="5"/>
        <v>2423.2782072010127</v>
      </c>
      <c r="Z13" s="23">
        <v>2784.62</v>
      </c>
      <c r="AA13" s="24">
        <f t="shared" si="6"/>
        <v>314662.06</v>
      </c>
      <c r="AB13" s="3"/>
    </row>
    <row r="14" spans="2:28" ht="32.25" customHeight="1" x14ac:dyDescent="0.25">
      <c r="B14" s="12">
        <v>77</v>
      </c>
      <c r="C14" s="31" t="s">
        <v>109</v>
      </c>
      <c r="D14" s="32" t="s">
        <v>35</v>
      </c>
      <c r="E14" s="15" t="s">
        <v>14</v>
      </c>
      <c r="F14" s="38">
        <v>75</v>
      </c>
      <c r="G14" s="34">
        <v>2253.3200000000002</v>
      </c>
      <c r="H14" s="17">
        <f t="shared" si="0"/>
        <v>168999</v>
      </c>
      <c r="I14" s="35">
        <v>2222.83</v>
      </c>
      <c r="J14" s="35">
        <v>2649</v>
      </c>
      <c r="K14" s="35">
        <v>2421.98</v>
      </c>
      <c r="L14" s="35">
        <v>2232</v>
      </c>
      <c r="M14" s="35">
        <v>2750</v>
      </c>
      <c r="N14" s="36">
        <v>2259.37</v>
      </c>
      <c r="O14" s="36"/>
      <c r="P14" s="36"/>
      <c r="Q14" s="36"/>
      <c r="R14" s="36">
        <v>2987</v>
      </c>
      <c r="S14" s="36">
        <v>2465</v>
      </c>
      <c r="T14" s="36">
        <v>2530</v>
      </c>
      <c r="U14" s="20">
        <f t="shared" si="1"/>
        <v>2501.9088888888891</v>
      </c>
      <c r="V14" s="21">
        <f t="shared" ref="V14:V20" si="7">_xlfn.STDEV.S(I14,J14,K14,L14,M14,N14,O14,P14,Q14,R14,S14,T14)</f>
        <v>258.98825540188335</v>
      </c>
      <c r="W14" s="22">
        <f t="shared" ref="W14:W20" si="8">V14/U14</f>
        <v>0.10351626174400835</v>
      </c>
      <c r="X14" s="20">
        <f t="shared" ref="X14:X20" si="9">SUM(U14,V14)</f>
        <v>2760.8971442907723</v>
      </c>
      <c r="Y14" s="20">
        <f t="shared" ref="Y14:Y20" si="10">U14-V14</f>
        <v>2242.9206334870059</v>
      </c>
      <c r="Z14" s="23">
        <v>2501.91</v>
      </c>
      <c r="AA14" s="24">
        <f t="shared" si="6"/>
        <v>187643.25</v>
      </c>
      <c r="AB14" s="3"/>
    </row>
    <row r="15" spans="2:28" ht="26.25" customHeight="1" x14ac:dyDescent="0.25">
      <c r="B15" s="12">
        <v>85</v>
      </c>
      <c r="C15" s="31" t="s">
        <v>110</v>
      </c>
      <c r="D15" s="32" t="s">
        <v>36</v>
      </c>
      <c r="E15" s="15" t="s">
        <v>14</v>
      </c>
      <c r="F15" s="38">
        <v>600</v>
      </c>
      <c r="G15" s="34">
        <v>496</v>
      </c>
      <c r="H15" s="17">
        <f t="shared" si="0"/>
        <v>297600</v>
      </c>
      <c r="I15" s="35"/>
      <c r="J15" s="35">
        <v>342</v>
      </c>
      <c r="K15" s="35">
        <v>650</v>
      </c>
      <c r="L15" s="35">
        <v>580</v>
      </c>
      <c r="M15" s="35">
        <v>432</v>
      </c>
      <c r="N15" s="36">
        <v>498</v>
      </c>
      <c r="O15" s="36"/>
      <c r="P15" s="36"/>
      <c r="Q15" s="36"/>
      <c r="R15" s="36">
        <v>730</v>
      </c>
      <c r="S15" s="36">
        <v>538</v>
      </c>
      <c r="T15" s="36">
        <v>570</v>
      </c>
      <c r="U15" s="20">
        <f t="shared" si="1"/>
        <v>542.5</v>
      </c>
      <c r="V15" s="21">
        <f t="shared" si="7"/>
        <v>121.47074897745077</v>
      </c>
      <c r="W15" s="22">
        <f t="shared" si="8"/>
        <v>0.22390921470497838</v>
      </c>
      <c r="X15" s="20">
        <f t="shared" si="9"/>
        <v>663.97074897745074</v>
      </c>
      <c r="Y15" s="20">
        <f t="shared" si="10"/>
        <v>421.02925102254926</v>
      </c>
      <c r="Z15" s="23">
        <v>542.5</v>
      </c>
      <c r="AA15" s="24">
        <f t="shared" si="6"/>
        <v>325500</v>
      </c>
      <c r="AB15" s="3"/>
    </row>
    <row r="16" spans="2:28" ht="24.75" customHeight="1" x14ac:dyDescent="0.25">
      <c r="B16" s="12">
        <v>93</v>
      </c>
      <c r="C16" s="31" t="s">
        <v>111</v>
      </c>
      <c r="D16" s="32" t="s">
        <v>37</v>
      </c>
      <c r="E16" s="15" t="s">
        <v>14</v>
      </c>
      <c r="F16" s="38">
        <v>450</v>
      </c>
      <c r="G16" s="34">
        <v>1290</v>
      </c>
      <c r="H16" s="17">
        <f t="shared" si="0"/>
        <v>580500</v>
      </c>
      <c r="I16" s="35"/>
      <c r="J16" s="35">
        <v>999.89</v>
      </c>
      <c r="K16" s="35">
        <v>1557.25</v>
      </c>
      <c r="L16" s="35">
        <v>1282.9100000000001</v>
      </c>
      <c r="M16" s="35">
        <v>1025</v>
      </c>
      <c r="N16" s="36">
        <v>1650</v>
      </c>
      <c r="O16" s="36">
        <v>1598.99</v>
      </c>
      <c r="P16" s="36"/>
      <c r="Q16" s="36"/>
      <c r="R16" s="36">
        <v>1723</v>
      </c>
      <c r="S16" s="36">
        <v>1750</v>
      </c>
      <c r="T16" s="36">
        <v>1810</v>
      </c>
      <c r="U16" s="20">
        <f t="shared" si="1"/>
        <v>1488.5600000000002</v>
      </c>
      <c r="V16" s="21">
        <f t="shared" si="7"/>
        <v>309.35230732936122</v>
      </c>
      <c r="W16" s="22">
        <f t="shared" si="8"/>
        <v>0.20781984423158031</v>
      </c>
      <c r="X16" s="20">
        <f t="shared" si="9"/>
        <v>1797.9123073293613</v>
      </c>
      <c r="Y16" s="20">
        <f t="shared" si="10"/>
        <v>1179.2076926706391</v>
      </c>
      <c r="Z16" s="23">
        <v>1488.56</v>
      </c>
      <c r="AA16" s="24">
        <f t="shared" si="6"/>
        <v>669852</v>
      </c>
      <c r="AB16" s="3"/>
    </row>
    <row r="17" spans="2:28" ht="27.75" customHeight="1" x14ac:dyDescent="0.25">
      <c r="B17" s="12">
        <v>101</v>
      </c>
      <c r="C17" s="31" t="s">
        <v>112</v>
      </c>
      <c r="D17" s="32" t="s">
        <v>38</v>
      </c>
      <c r="E17" s="15" t="s">
        <v>14</v>
      </c>
      <c r="F17" s="38">
        <v>375</v>
      </c>
      <c r="G17" s="34">
        <v>6200</v>
      </c>
      <c r="H17" s="17">
        <f t="shared" si="0"/>
        <v>2325000</v>
      </c>
      <c r="I17" s="35"/>
      <c r="J17" s="35">
        <v>4612.1499999999996</v>
      </c>
      <c r="K17" s="35">
        <v>6250</v>
      </c>
      <c r="L17" s="35">
        <v>5250</v>
      </c>
      <c r="M17" s="35">
        <v>5942</v>
      </c>
      <c r="N17" s="35"/>
      <c r="O17" s="36"/>
      <c r="P17" s="36"/>
      <c r="Q17" s="36"/>
      <c r="R17" s="36">
        <v>7885</v>
      </c>
      <c r="S17" s="36">
        <v>7200</v>
      </c>
      <c r="T17" s="36">
        <v>7295</v>
      </c>
      <c r="U17" s="20">
        <f t="shared" si="1"/>
        <v>6347.7357142857145</v>
      </c>
      <c r="V17" s="21">
        <f t="shared" si="7"/>
        <v>1181.6866994238512</v>
      </c>
      <c r="W17" s="22">
        <f t="shared" si="8"/>
        <v>0.18615877418532722</v>
      </c>
      <c r="X17" s="20">
        <f t="shared" si="9"/>
        <v>7529.4224137095662</v>
      </c>
      <c r="Y17" s="20">
        <f t="shared" si="10"/>
        <v>5166.0490148618628</v>
      </c>
      <c r="Z17" s="23">
        <v>6347.74</v>
      </c>
      <c r="AA17" s="24">
        <f t="shared" si="6"/>
        <v>2380402.5</v>
      </c>
      <c r="AB17" s="3"/>
    </row>
    <row r="18" spans="2:28" ht="27.75" customHeight="1" x14ac:dyDescent="0.25">
      <c r="B18" s="12">
        <v>107</v>
      </c>
      <c r="C18" s="31" t="s">
        <v>113</v>
      </c>
      <c r="D18" s="32" t="s">
        <v>39</v>
      </c>
      <c r="E18" s="15" t="s">
        <v>14</v>
      </c>
      <c r="F18" s="38">
        <v>375</v>
      </c>
      <c r="G18" s="34">
        <v>6093.33</v>
      </c>
      <c r="H18" s="17">
        <f t="shared" si="0"/>
        <v>2284998.75</v>
      </c>
      <c r="I18" s="35"/>
      <c r="J18" s="35">
        <v>5759.1</v>
      </c>
      <c r="K18" s="35">
        <v>6250</v>
      </c>
      <c r="L18" s="35">
        <v>6140</v>
      </c>
      <c r="M18" s="35">
        <v>6240</v>
      </c>
      <c r="N18" s="36"/>
      <c r="O18" s="36"/>
      <c r="P18" s="36"/>
      <c r="Q18" s="36"/>
      <c r="R18" s="36">
        <v>9964</v>
      </c>
      <c r="S18" s="36">
        <v>7500</v>
      </c>
      <c r="T18" s="36">
        <v>7630</v>
      </c>
      <c r="U18" s="20">
        <f t="shared" si="1"/>
        <v>7069.0142857142855</v>
      </c>
      <c r="V18" s="21">
        <f t="shared" si="7"/>
        <v>1461.642227574376</v>
      </c>
      <c r="W18" s="22">
        <f t="shared" si="8"/>
        <v>0.20676747400669385</v>
      </c>
      <c r="X18" s="20">
        <f t="shared" si="9"/>
        <v>8530.6565132886608</v>
      </c>
      <c r="Y18" s="20">
        <f t="shared" si="10"/>
        <v>5607.3720581399093</v>
      </c>
      <c r="Z18" s="23">
        <v>7069.01</v>
      </c>
      <c r="AA18" s="24">
        <f t="shared" si="6"/>
        <v>2650878.75</v>
      </c>
      <c r="AB18" s="3"/>
    </row>
    <row r="19" spans="2:28" ht="27.75" customHeight="1" x14ac:dyDescent="0.25">
      <c r="B19" s="12">
        <v>115</v>
      </c>
      <c r="C19" s="31" t="s">
        <v>114</v>
      </c>
      <c r="D19" s="32" t="s">
        <v>40</v>
      </c>
      <c r="E19" s="15" t="s">
        <v>14</v>
      </c>
      <c r="F19" s="38">
        <v>38</v>
      </c>
      <c r="G19" s="34">
        <v>24100</v>
      </c>
      <c r="H19" s="17">
        <f t="shared" si="0"/>
        <v>915800</v>
      </c>
      <c r="I19" s="35"/>
      <c r="J19" s="35">
        <v>20346</v>
      </c>
      <c r="K19" s="35">
        <v>23548</v>
      </c>
      <c r="L19" s="35">
        <v>25050</v>
      </c>
      <c r="M19" s="35">
        <v>24840.02</v>
      </c>
      <c r="N19" s="36"/>
      <c r="O19" s="36"/>
      <c r="P19" s="36"/>
      <c r="Q19" s="36"/>
      <c r="R19" s="36">
        <v>26220</v>
      </c>
      <c r="S19" s="36">
        <v>26250</v>
      </c>
      <c r="T19" s="36">
        <v>26368</v>
      </c>
      <c r="U19" s="20">
        <f t="shared" si="1"/>
        <v>24660.288571428573</v>
      </c>
      <c r="V19" s="21">
        <f t="shared" si="7"/>
        <v>2156.7958726424758</v>
      </c>
      <c r="W19" s="22">
        <f t="shared" si="8"/>
        <v>8.7460285243431454E-2</v>
      </c>
      <c r="X19" s="20">
        <f t="shared" si="9"/>
        <v>26817.08444407105</v>
      </c>
      <c r="Y19" s="20">
        <f t="shared" si="10"/>
        <v>22503.492698786096</v>
      </c>
      <c r="Z19" s="23">
        <v>24660.29</v>
      </c>
      <c r="AA19" s="24">
        <f t="shared" si="6"/>
        <v>937091.02</v>
      </c>
      <c r="AB19" s="3"/>
    </row>
    <row r="20" spans="2:28" ht="27.75" customHeight="1" x14ac:dyDescent="0.25">
      <c r="B20" s="12">
        <v>119</v>
      </c>
      <c r="C20" s="31" t="s">
        <v>115</v>
      </c>
      <c r="D20" s="32" t="s">
        <v>41</v>
      </c>
      <c r="E20" s="15" t="s">
        <v>14</v>
      </c>
      <c r="F20" s="38">
        <v>225</v>
      </c>
      <c r="G20" s="34">
        <v>5900</v>
      </c>
      <c r="H20" s="17">
        <f t="shared" si="0"/>
        <v>1327500</v>
      </c>
      <c r="I20" s="35"/>
      <c r="J20" s="35">
        <v>5499.96</v>
      </c>
      <c r="K20" s="35">
        <v>4782.5</v>
      </c>
      <c r="L20" s="35">
        <v>4800</v>
      </c>
      <c r="M20" s="35">
        <v>4498</v>
      </c>
      <c r="N20" s="36">
        <v>6890</v>
      </c>
      <c r="O20" s="36"/>
      <c r="P20" s="36"/>
      <c r="Q20" s="36"/>
      <c r="R20" s="36">
        <v>7930</v>
      </c>
      <c r="S20" s="35">
        <v>7510</v>
      </c>
      <c r="T20" s="36">
        <v>7840</v>
      </c>
      <c r="U20" s="20">
        <f t="shared" si="1"/>
        <v>6218.8074999999999</v>
      </c>
      <c r="V20" s="21">
        <f t="shared" si="7"/>
        <v>1474.935178970348</v>
      </c>
      <c r="W20" s="22">
        <f t="shared" si="8"/>
        <v>0.23717331320680823</v>
      </c>
      <c r="X20" s="20">
        <f t="shared" si="9"/>
        <v>7693.7426789703477</v>
      </c>
      <c r="Y20" s="20">
        <f t="shared" si="10"/>
        <v>4743.8723210296521</v>
      </c>
      <c r="Z20" s="23">
        <v>6218.81</v>
      </c>
      <c r="AA20" s="24">
        <f t="shared" si="6"/>
        <v>1399232.25</v>
      </c>
      <c r="AB20" s="3"/>
    </row>
    <row r="21" spans="2:28" ht="15.75" customHeight="1" x14ac:dyDescent="0.25">
      <c r="B21" s="85" t="s">
        <v>16</v>
      </c>
      <c r="C21" s="85"/>
      <c r="D21" s="85"/>
      <c r="E21" s="85"/>
      <c r="F21" s="85"/>
      <c r="G21" s="85"/>
      <c r="H21" s="40">
        <f>SUM(H10:H20)</f>
        <v>9105096.75</v>
      </c>
      <c r="I21" s="98" t="s">
        <v>90</v>
      </c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41">
        <f>SUM(AA10:AA20)</f>
        <v>9935891.3300000001</v>
      </c>
      <c r="AB21" s="3"/>
    </row>
    <row r="22" spans="2:28" s="2" customFormat="1" ht="15.75" customHeight="1" x14ac:dyDescent="0.25">
      <c r="B22" s="28"/>
      <c r="C22" s="28"/>
      <c r="D22" s="28"/>
      <c r="E22" s="28"/>
      <c r="F22" s="28"/>
      <c r="G22" s="28"/>
      <c r="H22" s="42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4"/>
      <c r="AB22" s="6"/>
    </row>
    <row r="23" spans="2:28" ht="24.75" customHeight="1" x14ac:dyDescent="0.25">
      <c r="B23" s="86" t="s">
        <v>93</v>
      </c>
      <c r="C23" s="87"/>
      <c r="D23" s="87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3"/>
    </row>
    <row r="24" spans="2:28" ht="36.75" customHeight="1" x14ac:dyDescent="0.25">
      <c r="B24" s="45">
        <v>28</v>
      </c>
      <c r="C24" s="38" t="s">
        <v>116</v>
      </c>
      <c r="D24" s="38" t="s">
        <v>42</v>
      </c>
      <c r="E24" s="15" t="s">
        <v>26</v>
      </c>
      <c r="F24" s="33">
        <v>200</v>
      </c>
      <c r="G24" s="34">
        <v>979.5</v>
      </c>
      <c r="H24" s="17">
        <f t="shared" ref="H24:H32" si="11">G24*F24</f>
        <v>195900</v>
      </c>
      <c r="I24" s="35"/>
      <c r="J24" s="35"/>
      <c r="K24" s="35">
        <v>857.52</v>
      </c>
      <c r="L24" s="35">
        <v>938</v>
      </c>
      <c r="M24" s="36">
        <v>1229</v>
      </c>
      <c r="N24" s="36">
        <v>890</v>
      </c>
      <c r="O24" s="36"/>
      <c r="P24" s="36"/>
      <c r="Q24" s="36"/>
      <c r="R24" s="36">
        <v>1235</v>
      </c>
      <c r="S24" s="36">
        <v>1223</v>
      </c>
      <c r="T24" s="36">
        <v>1265</v>
      </c>
      <c r="U24" s="20">
        <f t="shared" ref="U24:U32" si="12">AVERAGE(I24,J24,K24,L24,M24,N24,O24,P24,Q24,R24,T24,S24)</f>
        <v>1091.0742857142857</v>
      </c>
      <c r="V24" s="21">
        <f t="shared" ref="V24" si="13">_xlfn.STDEV.S(I24,J24,K24,L24,M24,N24,O24,P24,Q24,R24,S24,T24)</f>
        <v>185.20388394569724</v>
      </c>
      <c r="W24" s="22">
        <f t="shared" ref="W24" si="14">V24/U24</f>
        <v>0.16974452277963015</v>
      </c>
      <c r="X24" s="20">
        <f t="shared" ref="X24" si="15">SUM(U24,V24)</f>
        <v>1276.278169659983</v>
      </c>
      <c r="Y24" s="20">
        <f t="shared" ref="Y24" si="16">U24-V24</f>
        <v>905.87040176858841</v>
      </c>
      <c r="Z24" s="23">
        <v>1091.07</v>
      </c>
      <c r="AA24" s="24">
        <f>Z24*F24</f>
        <v>218214</v>
      </c>
      <c r="AB24" s="3"/>
    </row>
    <row r="25" spans="2:28" ht="34.5" customHeight="1" x14ac:dyDescent="0.25">
      <c r="B25" s="45">
        <v>29</v>
      </c>
      <c r="C25" s="46" t="s">
        <v>118</v>
      </c>
      <c r="D25" s="47" t="s">
        <v>43</v>
      </c>
      <c r="E25" s="48" t="s">
        <v>14</v>
      </c>
      <c r="F25" s="33">
        <v>1000</v>
      </c>
      <c r="G25" s="34">
        <v>2.87</v>
      </c>
      <c r="H25" s="17">
        <f t="shared" si="11"/>
        <v>2870</v>
      </c>
      <c r="I25" s="35"/>
      <c r="J25" s="35">
        <v>3.32</v>
      </c>
      <c r="K25" s="35">
        <v>4</v>
      </c>
      <c r="L25" s="35">
        <v>4.6100000000000003</v>
      </c>
      <c r="M25" s="36"/>
      <c r="N25" s="36"/>
      <c r="O25" s="36"/>
      <c r="P25" s="36"/>
      <c r="Q25" s="36"/>
      <c r="R25" s="36">
        <v>4.0999999999999996</v>
      </c>
      <c r="S25" s="36">
        <v>3.5</v>
      </c>
      <c r="T25" s="36">
        <v>4.12</v>
      </c>
      <c r="U25" s="20">
        <f t="shared" si="12"/>
        <v>3.9416666666666669</v>
      </c>
      <c r="V25" s="21">
        <f t="shared" ref="V25:V32" si="17">_xlfn.STDEV.S(I25,J25,K25,L25,M25,N25,O25,P25,Q25,R25,S25,T25)</f>
        <v>0.46657975381135625</v>
      </c>
      <c r="W25" s="22">
        <f t="shared" ref="W25:W32" si="18">V25/U25</f>
        <v>0.118371184899287</v>
      </c>
      <c r="X25" s="20">
        <f t="shared" ref="X25:X32" si="19">SUM(U25,V25)</f>
        <v>4.4082464204780232</v>
      </c>
      <c r="Y25" s="20">
        <f t="shared" ref="Y25:Y32" si="20">U25-V25</f>
        <v>3.4750869128553106</v>
      </c>
      <c r="Z25" s="23">
        <v>3.94</v>
      </c>
      <c r="AA25" s="24">
        <f t="shared" ref="AA25:AA32" si="21">Z25*F25</f>
        <v>3940</v>
      </c>
      <c r="AB25" s="3"/>
    </row>
    <row r="26" spans="2:28" ht="27.75" customHeight="1" x14ac:dyDescent="0.25">
      <c r="B26" s="45">
        <v>37</v>
      </c>
      <c r="C26" s="46" t="s">
        <v>117</v>
      </c>
      <c r="D26" s="47" t="s">
        <v>44</v>
      </c>
      <c r="E26" s="48" t="s">
        <v>14</v>
      </c>
      <c r="F26" s="33">
        <v>40</v>
      </c>
      <c r="G26" s="34">
        <v>855</v>
      </c>
      <c r="H26" s="17">
        <f t="shared" si="11"/>
        <v>34200</v>
      </c>
      <c r="I26" s="35"/>
      <c r="J26" s="36"/>
      <c r="K26" s="35">
        <v>818</v>
      </c>
      <c r="L26" s="35">
        <v>846.94</v>
      </c>
      <c r="M26" s="36">
        <v>1039</v>
      </c>
      <c r="N26" s="36">
        <v>879</v>
      </c>
      <c r="O26" s="36">
        <v>972.5</v>
      </c>
      <c r="P26" s="36"/>
      <c r="Q26" s="36"/>
      <c r="R26" s="36">
        <v>997</v>
      </c>
      <c r="S26" s="36">
        <v>1120</v>
      </c>
      <c r="T26" s="36">
        <v>1238</v>
      </c>
      <c r="U26" s="20">
        <f t="shared" si="12"/>
        <v>988.80500000000006</v>
      </c>
      <c r="V26" s="21">
        <f t="shared" si="17"/>
        <v>143.18818257304341</v>
      </c>
      <c r="W26" s="22">
        <f t="shared" si="18"/>
        <v>0.14480932294339471</v>
      </c>
      <c r="X26" s="20">
        <f t="shared" si="19"/>
        <v>1131.9931825730434</v>
      </c>
      <c r="Y26" s="20">
        <f t="shared" si="20"/>
        <v>845.61681742695669</v>
      </c>
      <c r="Z26" s="23">
        <v>988.81</v>
      </c>
      <c r="AA26" s="24">
        <f t="shared" si="21"/>
        <v>39552.399999999994</v>
      </c>
      <c r="AB26" s="3"/>
    </row>
    <row r="27" spans="2:28" ht="29.25" customHeight="1" x14ac:dyDescent="0.25">
      <c r="B27" s="45">
        <v>38</v>
      </c>
      <c r="C27" s="46" t="s">
        <v>99</v>
      </c>
      <c r="D27" s="47" t="s">
        <v>44</v>
      </c>
      <c r="E27" s="48" t="s">
        <v>14</v>
      </c>
      <c r="F27" s="33">
        <v>30</v>
      </c>
      <c r="G27" s="34">
        <v>14696.66</v>
      </c>
      <c r="H27" s="17">
        <f t="shared" si="11"/>
        <v>440899.8</v>
      </c>
      <c r="I27" s="35"/>
      <c r="J27" s="36"/>
      <c r="K27" s="36"/>
      <c r="L27" s="36"/>
      <c r="M27" s="36"/>
      <c r="N27" s="36"/>
      <c r="O27" s="36"/>
      <c r="P27" s="36"/>
      <c r="Q27" s="36"/>
      <c r="R27" s="36">
        <v>16976</v>
      </c>
      <c r="S27" s="35"/>
      <c r="T27" s="36">
        <v>16050</v>
      </c>
      <c r="U27" s="20">
        <f t="shared" si="12"/>
        <v>16513</v>
      </c>
      <c r="V27" s="21">
        <f t="shared" si="17"/>
        <v>654.78087937874295</v>
      </c>
      <c r="W27" s="22">
        <f t="shared" si="18"/>
        <v>3.9652448336386058E-2</v>
      </c>
      <c r="X27" s="20">
        <f t="shared" si="19"/>
        <v>17167.780879378744</v>
      </c>
      <c r="Y27" s="20">
        <f t="shared" si="20"/>
        <v>15858.219120621257</v>
      </c>
      <c r="Z27" s="23">
        <v>16513</v>
      </c>
      <c r="AA27" s="24">
        <f t="shared" si="21"/>
        <v>495390</v>
      </c>
      <c r="AB27" s="3"/>
    </row>
    <row r="28" spans="2:28" ht="34.5" customHeight="1" x14ac:dyDescent="0.25">
      <c r="B28" s="45">
        <v>39</v>
      </c>
      <c r="C28" s="46" t="s">
        <v>98</v>
      </c>
      <c r="D28" s="47" t="s">
        <v>44</v>
      </c>
      <c r="E28" s="48" t="s">
        <v>14</v>
      </c>
      <c r="F28" s="33">
        <v>10</v>
      </c>
      <c r="G28" s="34">
        <v>14510</v>
      </c>
      <c r="H28" s="17">
        <f t="shared" si="11"/>
        <v>145100</v>
      </c>
      <c r="I28" s="35"/>
      <c r="J28" s="36"/>
      <c r="K28" s="36"/>
      <c r="L28" s="36"/>
      <c r="M28" s="36"/>
      <c r="N28" s="36"/>
      <c r="O28" s="36"/>
      <c r="P28" s="36"/>
      <c r="Q28" s="36"/>
      <c r="R28" s="36">
        <v>16976</v>
      </c>
      <c r="S28" s="35"/>
      <c r="T28" s="36">
        <v>16050</v>
      </c>
      <c r="U28" s="20">
        <f t="shared" si="12"/>
        <v>16513</v>
      </c>
      <c r="V28" s="21">
        <f t="shared" si="17"/>
        <v>654.78087937874295</v>
      </c>
      <c r="W28" s="22">
        <f t="shared" si="18"/>
        <v>3.9652448336386058E-2</v>
      </c>
      <c r="X28" s="20">
        <f t="shared" si="19"/>
        <v>17167.780879378744</v>
      </c>
      <c r="Y28" s="20">
        <f t="shared" si="20"/>
        <v>15858.219120621257</v>
      </c>
      <c r="Z28" s="23">
        <v>16513</v>
      </c>
      <c r="AA28" s="24">
        <f t="shared" si="21"/>
        <v>165130</v>
      </c>
      <c r="AB28" s="3"/>
    </row>
    <row r="29" spans="2:28" ht="34.5" customHeight="1" x14ac:dyDescent="0.25">
      <c r="B29" s="45">
        <v>40</v>
      </c>
      <c r="C29" s="46" t="s">
        <v>100</v>
      </c>
      <c r="D29" s="47" t="s">
        <v>45</v>
      </c>
      <c r="E29" s="48" t="s">
        <v>14</v>
      </c>
      <c r="F29" s="33">
        <v>30</v>
      </c>
      <c r="G29" s="34">
        <v>18316.66</v>
      </c>
      <c r="H29" s="17">
        <f t="shared" si="11"/>
        <v>549499.80000000005</v>
      </c>
      <c r="I29" s="35"/>
      <c r="J29" s="36"/>
      <c r="K29" s="36">
        <v>21990</v>
      </c>
      <c r="L29" s="36"/>
      <c r="M29" s="36"/>
      <c r="N29" s="36"/>
      <c r="O29" s="36"/>
      <c r="P29" s="36"/>
      <c r="Q29" s="36"/>
      <c r="R29" s="36">
        <v>22732</v>
      </c>
      <c r="S29" s="35"/>
      <c r="T29" s="36">
        <v>22500</v>
      </c>
      <c r="U29" s="20">
        <f t="shared" si="12"/>
        <v>22407.333333333332</v>
      </c>
      <c r="V29" s="21">
        <f t="shared" si="17"/>
        <v>379.58047016849184</v>
      </c>
      <c r="W29" s="22">
        <f t="shared" si="18"/>
        <v>1.6940010867059527E-2</v>
      </c>
      <c r="X29" s="20">
        <f t="shared" si="19"/>
        <v>22786.913803501822</v>
      </c>
      <c r="Y29" s="20">
        <f t="shared" si="20"/>
        <v>22027.752863164842</v>
      </c>
      <c r="Z29" s="23">
        <v>22407.33</v>
      </c>
      <c r="AA29" s="24">
        <f t="shared" si="21"/>
        <v>672219.9</v>
      </c>
      <c r="AB29" s="3"/>
    </row>
    <row r="30" spans="2:28" ht="34.5" customHeight="1" x14ac:dyDescent="0.25">
      <c r="B30" s="45">
        <v>41</v>
      </c>
      <c r="C30" s="46" t="s">
        <v>101</v>
      </c>
      <c r="D30" s="47" t="s">
        <v>45</v>
      </c>
      <c r="E30" s="48" t="s">
        <v>14</v>
      </c>
      <c r="F30" s="33">
        <v>10</v>
      </c>
      <c r="G30" s="34">
        <v>21010</v>
      </c>
      <c r="H30" s="17">
        <f t="shared" si="11"/>
        <v>210100</v>
      </c>
      <c r="I30" s="35"/>
      <c r="J30" s="36"/>
      <c r="K30" s="36">
        <v>21990</v>
      </c>
      <c r="L30" s="36"/>
      <c r="M30" s="36"/>
      <c r="N30" s="36"/>
      <c r="O30" s="36"/>
      <c r="P30" s="36"/>
      <c r="Q30" s="36"/>
      <c r="R30" s="36">
        <v>22732</v>
      </c>
      <c r="S30" s="35"/>
      <c r="T30" s="36">
        <v>22500</v>
      </c>
      <c r="U30" s="20">
        <f t="shared" si="12"/>
        <v>22407.333333333332</v>
      </c>
      <c r="V30" s="21">
        <f t="shared" si="17"/>
        <v>379.58047016849184</v>
      </c>
      <c r="W30" s="22">
        <f t="shared" si="18"/>
        <v>1.6940010867059527E-2</v>
      </c>
      <c r="X30" s="20">
        <f t="shared" si="19"/>
        <v>22786.913803501822</v>
      </c>
      <c r="Y30" s="20">
        <f t="shared" si="20"/>
        <v>22027.752863164842</v>
      </c>
      <c r="Z30" s="23">
        <v>22407.33</v>
      </c>
      <c r="AA30" s="24">
        <f t="shared" si="21"/>
        <v>224073.30000000002</v>
      </c>
      <c r="AB30" s="3"/>
    </row>
    <row r="31" spans="2:28" ht="28.5" customHeight="1" x14ac:dyDescent="0.25">
      <c r="B31" s="45">
        <v>42</v>
      </c>
      <c r="C31" s="46" t="s">
        <v>102</v>
      </c>
      <c r="D31" s="47" t="s">
        <v>46</v>
      </c>
      <c r="E31" s="48" t="s">
        <v>14</v>
      </c>
      <c r="F31" s="33">
        <v>30</v>
      </c>
      <c r="G31" s="34">
        <v>19693.330000000002</v>
      </c>
      <c r="H31" s="17">
        <f t="shared" si="11"/>
        <v>590799.9</v>
      </c>
      <c r="I31" s="35"/>
      <c r="J31" s="36"/>
      <c r="K31" s="36">
        <v>16480</v>
      </c>
      <c r="L31" s="36">
        <v>18300</v>
      </c>
      <c r="M31" s="36">
        <v>20500</v>
      </c>
      <c r="N31" s="36">
        <v>20700.32</v>
      </c>
      <c r="O31" s="36"/>
      <c r="P31" s="36"/>
      <c r="Q31" s="36"/>
      <c r="R31" s="36">
        <v>26640</v>
      </c>
      <c r="S31" s="36">
        <v>25400</v>
      </c>
      <c r="T31" s="36">
        <v>25819</v>
      </c>
      <c r="U31" s="20">
        <f t="shared" si="12"/>
        <v>21977.045714285716</v>
      </c>
      <c r="V31" s="21">
        <f t="shared" si="17"/>
        <v>3995.210482727437</v>
      </c>
      <c r="W31" s="22">
        <f t="shared" si="18"/>
        <v>0.18179015208265389</v>
      </c>
      <c r="X31" s="20">
        <f t="shared" si="19"/>
        <v>25972.256197013154</v>
      </c>
      <c r="Y31" s="20">
        <f t="shared" si="20"/>
        <v>17981.835231558278</v>
      </c>
      <c r="Z31" s="23">
        <v>21977.05</v>
      </c>
      <c r="AA31" s="24">
        <f t="shared" si="21"/>
        <v>659311.5</v>
      </c>
      <c r="AB31" s="3"/>
    </row>
    <row r="32" spans="2:28" ht="30.75" customHeight="1" x14ac:dyDescent="0.2">
      <c r="B32" s="45">
        <v>43</v>
      </c>
      <c r="C32" s="78" t="s">
        <v>103</v>
      </c>
      <c r="D32" s="47" t="s">
        <v>46</v>
      </c>
      <c r="E32" s="48" t="s">
        <v>14</v>
      </c>
      <c r="F32" s="33">
        <v>10</v>
      </c>
      <c r="G32" s="34">
        <v>20910</v>
      </c>
      <c r="H32" s="17">
        <f t="shared" si="11"/>
        <v>209100</v>
      </c>
      <c r="I32" s="35"/>
      <c r="J32" s="36"/>
      <c r="K32" s="36">
        <v>16480</v>
      </c>
      <c r="L32" s="36">
        <v>18300</v>
      </c>
      <c r="M32" s="36">
        <v>20500</v>
      </c>
      <c r="N32" s="36">
        <v>20700.32</v>
      </c>
      <c r="O32" s="36"/>
      <c r="P32" s="36"/>
      <c r="Q32" s="36"/>
      <c r="R32" s="36">
        <v>26640</v>
      </c>
      <c r="S32" s="36">
        <v>25400</v>
      </c>
      <c r="T32" s="36">
        <v>25819</v>
      </c>
      <c r="U32" s="20">
        <f t="shared" si="12"/>
        <v>21977.045714285716</v>
      </c>
      <c r="V32" s="21">
        <f t="shared" si="17"/>
        <v>3995.210482727437</v>
      </c>
      <c r="W32" s="22">
        <f t="shared" si="18"/>
        <v>0.18179015208265389</v>
      </c>
      <c r="X32" s="20">
        <f t="shared" si="19"/>
        <v>25972.256197013154</v>
      </c>
      <c r="Y32" s="20">
        <f t="shared" si="20"/>
        <v>17981.835231558278</v>
      </c>
      <c r="Z32" s="23">
        <v>21977.05</v>
      </c>
      <c r="AA32" s="24">
        <f t="shared" si="21"/>
        <v>219770.5</v>
      </c>
      <c r="AB32" s="3"/>
    </row>
    <row r="33" spans="2:28" x14ac:dyDescent="0.25">
      <c r="B33" s="85" t="s">
        <v>16</v>
      </c>
      <c r="C33" s="88"/>
      <c r="D33" s="88"/>
      <c r="E33" s="85"/>
      <c r="F33" s="85"/>
      <c r="G33" s="85"/>
      <c r="H33" s="49">
        <f>SUM(H24:H32)</f>
        <v>2378469.5</v>
      </c>
      <c r="I33" s="98" t="s">
        <v>90</v>
      </c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41">
        <f>SUM(AA24:AA32)</f>
        <v>2697601.6</v>
      </c>
      <c r="AB33" s="3"/>
    </row>
    <row r="34" spans="2:28" s="2" customFormat="1" ht="18.75" customHeight="1" x14ac:dyDescent="0.25">
      <c r="B34" s="28"/>
      <c r="C34" s="28"/>
      <c r="D34" s="28"/>
      <c r="E34" s="28"/>
      <c r="F34" s="28"/>
      <c r="G34" s="28"/>
      <c r="H34" s="50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51"/>
      <c r="AB34" s="5"/>
    </row>
    <row r="35" spans="2:28" ht="15" customHeight="1" x14ac:dyDescent="0.25">
      <c r="B35" s="83" t="s">
        <v>94</v>
      </c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3"/>
    </row>
    <row r="36" spans="2:28" ht="26.25" customHeight="1" x14ac:dyDescent="0.25">
      <c r="B36" s="12">
        <v>60</v>
      </c>
      <c r="C36" s="52" t="s">
        <v>119</v>
      </c>
      <c r="D36" s="53" t="s">
        <v>47</v>
      </c>
      <c r="E36" s="15" t="s">
        <v>14</v>
      </c>
      <c r="F36" s="33">
        <v>38</v>
      </c>
      <c r="G36" s="34">
        <v>5650</v>
      </c>
      <c r="H36" s="17">
        <f t="shared" ref="H36:H43" si="22">G36*F36</f>
        <v>214700</v>
      </c>
      <c r="I36" s="35"/>
      <c r="J36" s="35">
        <v>6265</v>
      </c>
      <c r="K36" s="35"/>
      <c r="L36" s="35"/>
      <c r="M36" s="36"/>
      <c r="N36" s="36"/>
      <c r="O36" s="36"/>
      <c r="P36" s="36"/>
      <c r="Q36" s="36"/>
      <c r="R36" s="36">
        <v>7130</v>
      </c>
      <c r="S36" s="36">
        <v>7141</v>
      </c>
      <c r="T36" s="36">
        <v>7750</v>
      </c>
      <c r="U36" s="20">
        <f t="shared" ref="U36:U43" si="23">AVERAGE(I36,J36,K36,L36,M36,N36,O36,P36,Q36,R36,T36,S36)</f>
        <v>7071.5</v>
      </c>
      <c r="V36" s="21">
        <f t="shared" ref="V36" si="24">_xlfn.STDEV.S(I36,J36,K36,L36,M36,N36,O36,P36,Q36,R36,S36,T36)</f>
        <v>610.7528141564311</v>
      </c>
      <c r="W36" s="22">
        <f t="shared" ref="W36" si="25">V36/U36</f>
        <v>8.636821242401628E-2</v>
      </c>
      <c r="X36" s="20">
        <f t="shared" ref="X36" si="26">SUM(U36,V36)</f>
        <v>7682.2528141564308</v>
      </c>
      <c r="Y36" s="20">
        <f t="shared" ref="Y36" si="27">U36-V36</f>
        <v>6460.7471858435692</v>
      </c>
      <c r="Z36" s="23">
        <v>7071.5</v>
      </c>
      <c r="AA36" s="24">
        <f t="shared" ref="AA36:AA43" si="28">Z36*F36</f>
        <v>268717</v>
      </c>
      <c r="AB36" s="3"/>
    </row>
    <row r="37" spans="2:28" ht="30" customHeight="1" x14ac:dyDescent="0.25">
      <c r="B37" s="45">
        <v>75</v>
      </c>
      <c r="C37" s="54" t="s">
        <v>120</v>
      </c>
      <c r="D37" s="54" t="s">
        <v>48</v>
      </c>
      <c r="E37" s="15" t="s">
        <v>14</v>
      </c>
      <c r="F37" s="33">
        <v>15</v>
      </c>
      <c r="G37" s="34">
        <v>6860</v>
      </c>
      <c r="H37" s="17">
        <f t="shared" si="22"/>
        <v>102900</v>
      </c>
      <c r="I37" s="35"/>
      <c r="J37" s="35">
        <v>4992.3500000000004</v>
      </c>
      <c r="K37" s="35">
        <v>6950</v>
      </c>
      <c r="L37" s="35">
        <v>6995</v>
      </c>
      <c r="M37" s="36">
        <v>6950</v>
      </c>
      <c r="N37" s="36">
        <v>7070</v>
      </c>
      <c r="O37" s="55"/>
      <c r="P37" s="36"/>
      <c r="Q37" s="36"/>
      <c r="R37" s="36">
        <v>7110</v>
      </c>
      <c r="S37" s="35"/>
      <c r="T37" s="36"/>
      <c r="U37" s="20">
        <f t="shared" si="23"/>
        <v>6677.8916666666664</v>
      </c>
      <c r="V37" s="21">
        <f t="shared" ref="V37:V43" si="29">_xlfn.STDEV.S(I37,J37,K37,L37,M37,N37,O37,P37,Q37,R37,S37,T37)</f>
        <v>828.2705900952194</v>
      </c>
      <c r="W37" s="22">
        <f t="shared" ref="W37:W43" si="30">V37/U37</f>
        <v>0.12403175005512759</v>
      </c>
      <c r="X37" s="20">
        <f t="shared" ref="X37:X43" si="31">SUM(U37,V37)</f>
        <v>7506.1622567618861</v>
      </c>
      <c r="Y37" s="20">
        <f t="shared" ref="Y37:Y43" si="32">U37-V37</f>
        <v>5849.6210765714468</v>
      </c>
      <c r="Z37" s="23">
        <v>6677.89</v>
      </c>
      <c r="AA37" s="24">
        <f t="shared" si="28"/>
        <v>100168.35</v>
      </c>
      <c r="AB37" s="3"/>
    </row>
    <row r="38" spans="2:28" ht="31.5" customHeight="1" x14ac:dyDescent="0.25">
      <c r="B38" s="12">
        <v>89</v>
      </c>
      <c r="C38" s="56" t="s">
        <v>121</v>
      </c>
      <c r="D38" s="56" t="s">
        <v>49</v>
      </c>
      <c r="E38" s="15" t="s">
        <v>14</v>
      </c>
      <c r="F38" s="33">
        <v>225</v>
      </c>
      <c r="G38" s="57">
        <v>1319.77</v>
      </c>
      <c r="H38" s="17">
        <f t="shared" si="22"/>
        <v>296948.25</v>
      </c>
      <c r="I38" s="35"/>
      <c r="J38" s="35">
        <v>1268.6400000000001</v>
      </c>
      <c r="K38" s="35">
        <v>1977.5</v>
      </c>
      <c r="L38" s="35">
        <v>1999</v>
      </c>
      <c r="M38" s="36">
        <v>1413.88</v>
      </c>
      <c r="N38" s="36"/>
      <c r="O38" s="36"/>
      <c r="P38" s="36"/>
      <c r="Q38" s="36"/>
      <c r="R38" s="36">
        <v>1579</v>
      </c>
      <c r="S38" s="35"/>
      <c r="T38" s="36">
        <v>1630</v>
      </c>
      <c r="U38" s="20">
        <f t="shared" si="23"/>
        <v>1644.67</v>
      </c>
      <c r="V38" s="21">
        <f t="shared" si="29"/>
        <v>295.13247893107234</v>
      </c>
      <c r="W38" s="22">
        <f t="shared" si="30"/>
        <v>0.17944783995030755</v>
      </c>
      <c r="X38" s="20">
        <f t="shared" si="31"/>
        <v>1939.8024789310725</v>
      </c>
      <c r="Y38" s="20">
        <f t="shared" si="32"/>
        <v>1349.5375210689276</v>
      </c>
      <c r="Z38" s="23">
        <v>1644.67</v>
      </c>
      <c r="AA38" s="24">
        <f t="shared" si="28"/>
        <v>370050.75</v>
      </c>
      <c r="AB38" s="3"/>
    </row>
    <row r="39" spans="2:28" ht="26.25" customHeight="1" x14ac:dyDescent="0.25">
      <c r="B39" s="12">
        <v>95</v>
      </c>
      <c r="C39" s="58" t="s">
        <v>122</v>
      </c>
      <c r="D39" s="54" t="s">
        <v>50</v>
      </c>
      <c r="E39" s="15" t="s">
        <v>14</v>
      </c>
      <c r="F39" s="38">
        <v>300</v>
      </c>
      <c r="G39" s="34">
        <v>1650</v>
      </c>
      <c r="H39" s="17">
        <f t="shared" si="22"/>
        <v>495000</v>
      </c>
      <c r="I39" s="35">
        <v>1746.97</v>
      </c>
      <c r="J39" s="35">
        <v>1712.18</v>
      </c>
      <c r="K39" s="35">
        <v>980</v>
      </c>
      <c r="L39" s="35">
        <v>980</v>
      </c>
      <c r="M39" s="36">
        <v>940</v>
      </c>
      <c r="N39" s="36">
        <v>1049</v>
      </c>
      <c r="O39" s="36">
        <v>1199</v>
      </c>
      <c r="P39" s="36"/>
      <c r="Q39" s="36"/>
      <c r="R39" s="36">
        <v>1890</v>
      </c>
      <c r="S39" s="36"/>
      <c r="T39" s="36">
        <v>1970</v>
      </c>
      <c r="U39" s="105">
        <f t="shared" si="23"/>
        <v>1385.2388888888888</v>
      </c>
      <c r="V39" s="21">
        <f t="shared" si="29"/>
        <v>434.29332249196648</v>
      </c>
      <c r="W39" s="22">
        <f t="shared" si="30"/>
        <v>0.31351510990304104</v>
      </c>
      <c r="X39" s="20">
        <f t="shared" si="31"/>
        <v>1819.5322113808552</v>
      </c>
      <c r="Y39" s="20">
        <f t="shared" si="32"/>
        <v>950.94556639692235</v>
      </c>
      <c r="Z39" s="105">
        <v>1385.24</v>
      </c>
      <c r="AA39" s="24">
        <f t="shared" si="28"/>
        <v>415572</v>
      </c>
      <c r="AB39" s="3"/>
    </row>
    <row r="40" spans="2:28" ht="34.5" customHeight="1" x14ac:dyDescent="0.25">
      <c r="B40" s="26">
        <v>103</v>
      </c>
      <c r="C40" s="59" t="s">
        <v>123</v>
      </c>
      <c r="D40" s="59" t="s">
        <v>51</v>
      </c>
      <c r="E40" s="32" t="s">
        <v>14</v>
      </c>
      <c r="F40" s="33">
        <v>300</v>
      </c>
      <c r="G40" s="34">
        <v>6596.66</v>
      </c>
      <c r="H40" s="17">
        <f t="shared" si="22"/>
        <v>1978998</v>
      </c>
      <c r="I40" s="35"/>
      <c r="J40" s="35">
        <v>6813.48</v>
      </c>
      <c r="K40" s="35">
        <v>6140</v>
      </c>
      <c r="L40" s="35"/>
      <c r="M40" s="35"/>
      <c r="N40" s="35"/>
      <c r="O40" s="36"/>
      <c r="P40" s="36"/>
      <c r="Q40" s="36"/>
      <c r="R40" s="36">
        <v>7759</v>
      </c>
      <c r="S40" s="35"/>
      <c r="T40" s="36">
        <v>7670</v>
      </c>
      <c r="U40" s="20">
        <f t="shared" si="23"/>
        <v>7095.62</v>
      </c>
      <c r="V40" s="21">
        <f t="shared" si="29"/>
        <v>766.55027510703223</v>
      </c>
      <c r="W40" s="22">
        <f t="shared" si="30"/>
        <v>0.10803147224725003</v>
      </c>
      <c r="X40" s="20">
        <f t="shared" si="31"/>
        <v>7862.1702751070325</v>
      </c>
      <c r="Y40" s="20">
        <f t="shared" si="32"/>
        <v>6329.0697248929673</v>
      </c>
      <c r="Z40" s="23">
        <v>7095.62</v>
      </c>
      <c r="AA40" s="24">
        <f t="shared" si="28"/>
        <v>2128686</v>
      </c>
      <c r="AB40" s="3"/>
    </row>
    <row r="41" spans="2:28" ht="31.5" customHeight="1" x14ac:dyDescent="0.25">
      <c r="B41" s="26">
        <v>105</v>
      </c>
      <c r="C41" s="53" t="s">
        <v>124</v>
      </c>
      <c r="D41" s="54" t="s">
        <v>52</v>
      </c>
      <c r="E41" s="32" t="s">
        <v>14</v>
      </c>
      <c r="F41" s="33">
        <v>150</v>
      </c>
      <c r="G41" s="34">
        <v>9893.33</v>
      </c>
      <c r="H41" s="17">
        <f t="shared" si="22"/>
        <v>1483999.5</v>
      </c>
      <c r="I41" s="35"/>
      <c r="J41" s="35"/>
      <c r="K41" s="35"/>
      <c r="L41" s="35"/>
      <c r="M41" s="35"/>
      <c r="N41" s="36"/>
      <c r="O41" s="36"/>
      <c r="P41" s="36"/>
      <c r="Q41" s="36"/>
      <c r="R41" s="36">
        <v>11250</v>
      </c>
      <c r="S41" s="36">
        <v>11100</v>
      </c>
      <c r="T41" s="36">
        <v>11438</v>
      </c>
      <c r="U41" s="20">
        <f t="shared" si="23"/>
        <v>11262.666666666666</v>
      </c>
      <c r="V41" s="21">
        <f t="shared" si="29"/>
        <v>169.35564157515785</v>
      </c>
      <c r="W41" s="22">
        <f t="shared" si="30"/>
        <v>1.5036904366209115E-2</v>
      </c>
      <c r="X41" s="20">
        <f t="shared" si="31"/>
        <v>11432.022308241823</v>
      </c>
      <c r="Y41" s="20">
        <f t="shared" si="32"/>
        <v>11093.311025091509</v>
      </c>
      <c r="Z41" s="23">
        <v>11262.67</v>
      </c>
      <c r="AA41" s="24">
        <f t="shared" si="28"/>
        <v>1689400.5</v>
      </c>
      <c r="AB41" s="3"/>
    </row>
    <row r="42" spans="2:28" ht="32.25" customHeight="1" x14ac:dyDescent="0.25">
      <c r="B42" s="12">
        <v>117</v>
      </c>
      <c r="C42" s="52" t="s">
        <v>125</v>
      </c>
      <c r="D42" s="54" t="s">
        <v>53</v>
      </c>
      <c r="E42" s="15" t="s">
        <v>14</v>
      </c>
      <c r="F42" s="33">
        <v>375</v>
      </c>
      <c r="G42" s="34">
        <v>5450</v>
      </c>
      <c r="H42" s="17">
        <f t="shared" si="22"/>
        <v>2043750</v>
      </c>
      <c r="I42" s="35"/>
      <c r="J42" s="35">
        <v>5719.99</v>
      </c>
      <c r="K42" s="35"/>
      <c r="L42" s="35"/>
      <c r="M42" s="36"/>
      <c r="N42" s="36"/>
      <c r="O42" s="36"/>
      <c r="P42" s="36"/>
      <c r="Q42" s="36"/>
      <c r="R42" s="36">
        <v>7230</v>
      </c>
      <c r="S42" s="36">
        <v>7300</v>
      </c>
      <c r="T42" s="36">
        <v>7429</v>
      </c>
      <c r="U42" s="20">
        <f t="shared" si="23"/>
        <v>6919.7474999999995</v>
      </c>
      <c r="V42" s="21">
        <f t="shared" si="29"/>
        <v>804.07394872922339</v>
      </c>
      <c r="W42" s="22">
        <f t="shared" si="30"/>
        <v>0.11619989728371208</v>
      </c>
      <c r="X42" s="20">
        <f t="shared" si="31"/>
        <v>7723.8214487292225</v>
      </c>
      <c r="Y42" s="20">
        <f t="shared" si="32"/>
        <v>6115.6735512707764</v>
      </c>
      <c r="Z42" s="23">
        <v>6919.75</v>
      </c>
      <c r="AA42" s="24">
        <f t="shared" si="28"/>
        <v>2594906.25</v>
      </c>
      <c r="AB42" s="3"/>
    </row>
    <row r="43" spans="2:28" ht="33" customHeight="1" x14ac:dyDescent="0.25">
      <c r="B43" s="12">
        <v>121</v>
      </c>
      <c r="C43" s="60" t="s">
        <v>126</v>
      </c>
      <c r="D43" s="60" t="s">
        <v>54</v>
      </c>
      <c r="E43" s="15" t="s">
        <v>14</v>
      </c>
      <c r="F43" s="33">
        <v>150</v>
      </c>
      <c r="G43" s="34">
        <v>8900</v>
      </c>
      <c r="H43" s="17">
        <f t="shared" si="22"/>
        <v>1335000</v>
      </c>
      <c r="I43" s="35">
        <v>4292.29</v>
      </c>
      <c r="J43" s="35">
        <v>7067</v>
      </c>
      <c r="K43" s="35"/>
      <c r="L43" s="35"/>
      <c r="M43" s="36"/>
      <c r="N43" s="36"/>
      <c r="O43" s="36"/>
      <c r="P43" s="36"/>
      <c r="Q43" s="36"/>
      <c r="R43" s="36">
        <v>9510</v>
      </c>
      <c r="S43" s="36">
        <v>9400</v>
      </c>
      <c r="T43" s="36">
        <v>9649</v>
      </c>
      <c r="U43" s="20">
        <f t="shared" si="23"/>
        <v>7983.6580000000004</v>
      </c>
      <c r="V43" s="21">
        <f t="shared" si="29"/>
        <v>2322.4754110259178</v>
      </c>
      <c r="W43" s="22">
        <f t="shared" si="30"/>
        <v>0.29090366984982546</v>
      </c>
      <c r="X43" s="20">
        <f t="shared" si="31"/>
        <v>10306.133411025918</v>
      </c>
      <c r="Y43" s="20">
        <f t="shared" si="32"/>
        <v>5661.182588974083</v>
      </c>
      <c r="Z43" s="23">
        <v>7983.66</v>
      </c>
      <c r="AA43" s="24">
        <f t="shared" si="28"/>
        <v>1197549</v>
      </c>
      <c r="AB43" s="3"/>
    </row>
    <row r="44" spans="2:28" ht="18.75" customHeight="1" x14ac:dyDescent="0.25">
      <c r="B44" s="85" t="s">
        <v>16</v>
      </c>
      <c r="C44" s="85"/>
      <c r="D44" s="85"/>
      <c r="E44" s="85"/>
      <c r="F44" s="85"/>
      <c r="G44" s="85"/>
      <c r="H44" s="49">
        <f>SUM(H36:H43)</f>
        <v>7951295.75</v>
      </c>
      <c r="I44" s="98" t="s">
        <v>90</v>
      </c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41">
        <f>SUM(AA36:AA43)</f>
        <v>8765049.8499999996</v>
      </c>
      <c r="AB44" s="3"/>
    </row>
    <row r="45" spans="2:28" ht="18.75" customHeight="1" x14ac:dyDescent="0.25"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3"/>
    </row>
    <row r="46" spans="2:28" ht="18.75" customHeight="1" x14ac:dyDescent="0.25">
      <c r="B46" s="83" t="s">
        <v>96</v>
      </c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3"/>
    </row>
    <row r="47" spans="2:28" ht="29.25" customHeight="1" x14ac:dyDescent="0.25">
      <c r="B47" s="12">
        <v>11</v>
      </c>
      <c r="C47" s="52" t="s">
        <v>127</v>
      </c>
      <c r="D47" s="14" t="s">
        <v>55</v>
      </c>
      <c r="E47" s="15" t="s">
        <v>14</v>
      </c>
      <c r="F47" s="33">
        <v>113</v>
      </c>
      <c r="G47" s="34">
        <v>1213</v>
      </c>
      <c r="H47" s="17">
        <f t="shared" ref="H47:H57" si="33">G47*F47</f>
        <v>137069</v>
      </c>
      <c r="I47" s="35"/>
      <c r="J47" s="36">
        <v>1249.99</v>
      </c>
      <c r="K47" s="36"/>
      <c r="L47" s="36"/>
      <c r="M47" s="36"/>
      <c r="N47" s="36"/>
      <c r="O47" s="36"/>
      <c r="P47" s="36"/>
      <c r="Q47" s="36"/>
      <c r="R47" s="36">
        <v>2160</v>
      </c>
      <c r="S47" s="36">
        <v>2175</v>
      </c>
      <c r="T47" s="36">
        <v>2050</v>
      </c>
      <c r="U47" s="20">
        <f t="shared" ref="U47:U57" si="34">AVERAGE(I47,J47,K47,L47,M47,N47,O47,P47,Q47,R47,T47,S47)</f>
        <v>1908.7474999999999</v>
      </c>
      <c r="V47" s="21">
        <f t="shared" ref="V47" si="35">_xlfn.STDEV.S(I47,J47,K47,L47,M47,N47,O47,P47,Q47,R47,S47,T47)</f>
        <v>442.69324408481026</v>
      </c>
      <c r="W47" s="22">
        <f t="shared" ref="W47" si="36">V47/U47</f>
        <v>0.23192865692544995</v>
      </c>
      <c r="X47" s="20">
        <f t="shared" ref="X47" si="37">SUM(U47,V47)</f>
        <v>2351.4407440848104</v>
      </c>
      <c r="Y47" s="20">
        <f t="shared" ref="Y47" si="38">U47-V47</f>
        <v>1466.0542559151897</v>
      </c>
      <c r="Z47" s="23">
        <v>1908.75</v>
      </c>
      <c r="AA47" s="24">
        <f t="shared" ref="AA47:AA56" si="39">Z47*F47</f>
        <v>215688.75</v>
      </c>
      <c r="AB47" s="3"/>
    </row>
    <row r="48" spans="2:28" ht="21.75" customHeight="1" x14ac:dyDescent="0.25">
      <c r="B48" s="45">
        <v>25</v>
      </c>
      <c r="C48" s="54" t="s">
        <v>128</v>
      </c>
      <c r="D48" s="14" t="s">
        <v>56</v>
      </c>
      <c r="E48" s="15" t="s">
        <v>14</v>
      </c>
      <c r="F48" s="33">
        <v>150</v>
      </c>
      <c r="G48" s="34">
        <v>2088</v>
      </c>
      <c r="H48" s="17">
        <f t="shared" si="33"/>
        <v>313200</v>
      </c>
      <c r="I48" s="35"/>
      <c r="J48" s="35">
        <v>2009.9</v>
      </c>
      <c r="K48" s="36"/>
      <c r="L48" s="36"/>
      <c r="M48" s="36"/>
      <c r="N48" s="36"/>
      <c r="O48" s="55"/>
      <c r="P48" s="36"/>
      <c r="Q48" s="36"/>
      <c r="R48" s="36">
        <v>3390</v>
      </c>
      <c r="S48" s="35"/>
      <c r="T48" s="36">
        <v>3196</v>
      </c>
      <c r="U48" s="20">
        <f t="shared" si="34"/>
        <v>2865.2999999999997</v>
      </c>
      <c r="V48" s="21">
        <f t="shared" ref="V48:V57" si="40">_xlfn.STDEV.S(I48,J48,K48,L48,M48,N48,O48,P48,Q48,R48,S48,T48)</f>
        <v>747.12172368363179</v>
      </c>
      <c r="W48" s="22">
        <f t="shared" ref="W48:W57" si="41">V48/U48</f>
        <v>0.26074816727171041</v>
      </c>
      <c r="X48" s="20">
        <f t="shared" ref="X48:X57" si="42">SUM(U48,V48)</f>
        <v>3612.4217236836316</v>
      </c>
      <c r="Y48" s="20">
        <f t="shared" ref="Y48:Y57" si="43">U48-V48</f>
        <v>2118.1782763163678</v>
      </c>
      <c r="Z48" s="23">
        <v>2865.3</v>
      </c>
      <c r="AA48" s="24">
        <f t="shared" si="39"/>
        <v>429795</v>
      </c>
      <c r="AB48" s="3"/>
    </row>
    <row r="49" spans="2:28" ht="22.5" customHeight="1" x14ac:dyDescent="0.25">
      <c r="B49" s="12">
        <v>58</v>
      </c>
      <c r="C49" s="56" t="s">
        <v>129</v>
      </c>
      <c r="D49" s="61" t="s">
        <v>57</v>
      </c>
      <c r="E49" s="15" t="s">
        <v>14</v>
      </c>
      <c r="F49" s="33">
        <v>113</v>
      </c>
      <c r="G49" s="57">
        <v>4548</v>
      </c>
      <c r="H49" s="17">
        <f t="shared" si="33"/>
        <v>513924</v>
      </c>
      <c r="I49" s="35"/>
      <c r="J49" s="35">
        <v>4879.88</v>
      </c>
      <c r="K49" s="36"/>
      <c r="L49" s="36"/>
      <c r="M49" s="36"/>
      <c r="N49" s="36"/>
      <c r="O49" s="36"/>
      <c r="P49" s="36"/>
      <c r="Q49" s="36"/>
      <c r="R49" s="36">
        <v>5764</v>
      </c>
      <c r="S49" s="36">
        <v>5604</v>
      </c>
      <c r="T49" s="36">
        <v>5712</v>
      </c>
      <c r="U49" s="20">
        <f t="shared" si="34"/>
        <v>5489.97</v>
      </c>
      <c r="V49" s="21">
        <f t="shared" si="40"/>
        <v>412.14981531800623</v>
      </c>
      <c r="W49" s="22">
        <f t="shared" si="41"/>
        <v>7.5073236341547625E-2</v>
      </c>
      <c r="X49" s="20">
        <f t="shared" si="42"/>
        <v>5902.1198153180067</v>
      </c>
      <c r="Y49" s="20">
        <f t="shared" si="43"/>
        <v>5077.8201846819939</v>
      </c>
      <c r="Z49" s="23">
        <v>5489.97</v>
      </c>
      <c r="AA49" s="24">
        <f t="shared" si="39"/>
        <v>620366.61</v>
      </c>
      <c r="AB49" s="4"/>
    </row>
    <row r="50" spans="2:28" ht="24" customHeight="1" x14ac:dyDescent="0.25">
      <c r="B50" s="12">
        <v>79</v>
      </c>
      <c r="C50" s="58" t="s">
        <v>130</v>
      </c>
      <c r="D50" s="14" t="s">
        <v>58</v>
      </c>
      <c r="E50" s="15" t="s">
        <v>14</v>
      </c>
      <c r="F50" s="38">
        <v>75</v>
      </c>
      <c r="G50" s="34">
        <v>4427</v>
      </c>
      <c r="H50" s="17">
        <f t="shared" si="33"/>
        <v>332025</v>
      </c>
      <c r="I50" s="35"/>
      <c r="J50" s="35">
        <v>3222.21</v>
      </c>
      <c r="K50" s="36"/>
      <c r="L50" s="36"/>
      <c r="M50" s="36"/>
      <c r="N50" s="36"/>
      <c r="O50" s="36"/>
      <c r="P50" s="36"/>
      <c r="Q50" s="36"/>
      <c r="R50" s="36">
        <v>5312</v>
      </c>
      <c r="S50" s="36">
        <v>4717</v>
      </c>
      <c r="T50" s="36">
        <v>4915</v>
      </c>
      <c r="U50" s="20">
        <f t="shared" si="34"/>
        <v>4541.5524999999998</v>
      </c>
      <c r="V50" s="21">
        <f t="shared" si="40"/>
        <v>913.69193259635881</v>
      </c>
      <c r="W50" s="22">
        <f t="shared" si="41"/>
        <v>0.20118493237639748</v>
      </c>
      <c r="X50" s="20">
        <f t="shared" si="42"/>
        <v>5455.2444325963588</v>
      </c>
      <c r="Y50" s="20">
        <f t="shared" si="43"/>
        <v>3627.8605674036407</v>
      </c>
      <c r="Z50" s="23">
        <v>4541.55</v>
      </c>
      <c r="AA50" s="24">
        <f t="shared" si="39"/>
        <v>340616.25</v>
      </c>
    </row>
    <row r="51" spans="2:28" ht="39" customHeight="1" x14ac:dyDescent="0.25">
      <c r="B51" s="26">
        <v>87</v>
      </c>
      <c r="C51" s="60" t="s">
        <v>131</v>
      </c>
      <c r="D51" s="62" t="s">
        <v>59</v>
      </c>
      <c r="E51" s="15" t="s">
        <v>14</v>
      </c>
      <c r="F51" s="33">
        <v>450</v>
      </c>
      <c r="G51" s="34">
        <v>790</v>
      </c>
      <c r="H51" s="17">
        <f t="shared" si="33"/>
        <v>355500</v>
      </c>
      <c r="I51" s="35">
        <v>558.35</v>
      </c>
      <c r="J51" s="35">
        <v>803.08</v>
      </c>
      <c r="K51" s="35"/>
      <c r="L51" s="35"/>
      <c r="M51" s="35"/>
      <c r="N51" s="35"/>
      <c r="O51" s="36"/>
      <c r="P51" s="36"/>
      <c r="Q51" s="36"/>
      <c r="R51" s="36">
        <v>976</v>
      </c>
      <c r="S51" s="36">
        <v>920</v>
      </c>
      <c r="T51" s="36">
        <v>990</v>
      </c>
      <c r="U51" s="20">
        <f t="shared" si="34"/>
        <v>849.4860000000001</v>
      </c>
      <c r="V51" s="21">
        <f t="shared" si="40"/>
        <v>178.63082595117763</v>
      </c>
      <c r="W51" s="22">
        <f t="shared" si="41"/>
        <v>0.21028107108437055</v>
      </c>
      <c r="X51" s="20">
        <f t="shared" si="42"/>
        <v>1028.1168259511778</v>
      </c>
      <c r="Y51" s="20">
        <f t="shared" si="43"/>
        <v>670.85517404882251</v>
      </c>
      <c r="Z51" s="23">
        <v>849.49</v>
      </c>
      <c r="AA51" s="24">
        <f t="shared" si="39"/>
        <v>382270.5</v>
      </c>
    </row>
    <row r="52" spans="2:28" ht="28.5" customHeight="1" x14ac:dyDescent="0.25">
      <c r="B52" s="26">
        <v>91</v>
      </c>
      <c r="C52" s="53" t="s">
        <v>132</v>
      </c>
      <c r="D52" s="14" t="s">
        <v>60</v>
      </c>
      <c r="E52" s="15" t="s">
        <v>14</v>
      </c>
      <c r="F52" s="33">
        <v>450</v>
      </c>
      <c r="G52" s="34">
        <v>898</v>
      </c>
      <c r="H52" s="17">
        <f t="shared" si="33"/>
        <v>404100</v>
      </c>
      <c r="I52" s="35"/>
      <c r="J52" s="35">
        <v>777.67</v>
      </c>
      <c r="K52" s="35">
        <v>1047</v>
      </c>
      <c r="L52" s="35">
        <v>1141.23</v>
      </c>
      <c r="M52" s="35">
        <v>974.4</v>
      </c>
      <c r="N52" s="36">
        <v>968.91</v>
      </c>
      <c r="O52" s="36">
        <v>995.12</v>
      </c>
      <c r="P52" s="36"/>
      <c r="Q52" s="36"/>
      <c r="R52" s="36">
        <v>1150</v>
      </c>
      <c r="S52" s="36">
        <v>1041</v>
      </c>
      <c r="T52" s="36">
        <v>1169</v>
      </c>
      <c r="U52" s="20">
        <f t="shared" si="34"/>
        <v>1029.3699999999999</v>
      </c>
      <c r="V52" s="21">
        <f t="shared" si="40"/>
        <v>121.55756465559735</v>
      </c>
      <c r="W52" s="22">
        <f t="shared" si="41"/>
        <v>0.11808928243061033</v>
      </c>
      <c r="X52" s="20">
        <f t="shared" si="42"/>
        <v>1150.9275646555973</v>
      </c>
      <c r="Y52" s="20">
        <f t="shared" si="43"/>
        <v>907.8124353444025</v>
      </c>
      <c r="Z52" s="23">
        <v>1029.3699999999999</v>
      </c>
      <c r="AA52" s="24">
        <f t="shared" si="39"/>
        <v>463216.49999999994</v>
      </c>
    </row>
    <row r="53" spans="2:28" ht="28.5" customHeight="1" x14ac:dyDescent="0.25">
      <c r="B53" s="12">
        <v>97</v>
      </c>
      <c r="C53" s="53" t="s">
        <v>133</v>
      </c>
      <c r="D53" s="14" t="s">
        <v>61</v>
      </c>
      <c r="E53" s="15" t="s">
        <v>14</v>
      </c>
      <c r="F53" s="33">
        <v>30</v>
      </c>
      <c r="G53" s="34">
        <v>11600</v>
      </c>
      <c r="H53" s="17">
        <f t="shared" si="33"/>
        <v>348000</v>
      </c>
      <c r="I53" s="35"/>
      <c r="J53" s="35">
        <v>7133.55</v>
      </c>
      <c r="K53" s="36">
        <v>17990</v>
      </c>
      <c r="L53" s="36"/>
      <c r="M53" s="36"/>
      <c r="N53" s="36"/>
      <c r="O53" s="36"/>
      <c r="P53" s="36"/>
      <c r="Q53" s="36"/>
      <c r="R53" s="36">
        <v>16980</v>
      </c>
      <c r="S53" s="36">
        <v>13770</v>
      </c>
      <c r="T53" s="36">
        <v>13938</v>
      </c>
      <c r="U53" s="20">
        <f t="shared" si="34"/>
        <v>13962.310000000001</v>
      </c>
      <c r="V53" s="21">
        <f t="shared" si="40"/>
        <v>4242.5899201431175</v>
      </c>
      <c r="W53" s="22">
        <f t="shared" si="41"/>
        <v>0.30386017214509042</v>
      </c>
      <c r="X53" s="20">
        <f t="shared" si="42"/>
        <v>18204.899920143118</v>
      </c>
      <c r="Y53" s="20">
        <f t="shared" si="43"/>
        <v>9719.7200798568847</v>
      </c>
      <c r="Z53" s="23">
        <v>13962.31</v>
      </c>
      <c r="AA53" s="24">
        <f t="shared" si="39"/>
        <v>418869.3</v>
      </c>
    </row>
    <row r="54" spans="2:28" ht="33.75" customHeight="1" x14ac:dyDescent="0.25">
      <c r="B54" s="63">
        <v>99</v>
      </c>
      <c r="C54" s="54" t="s">
        <v>134</v>
      </c>
      <c r="D54" s="14" t="s">
        <v>62</v>
      </c>
      <c r="E54" s="15" t="s">
        <v>14</v>
      </c>
      <c r="F54" s="64">
        <v>450</v>
      </c>
      <c r="G54" s="65">
        <v>5590</v>
      </c>
      <c r="H54" s="17">
        <f t="shared" si="33"/>
        <v>2515500</v>
      </c>
      <c r="I54" s="66"/>
      <c r="J54" s="66">
        <v>4575.99</v>
      </c>
      <c r="K54" s="67">
        <v>5970</v>
      </c>
      <c r="L54" s="67"/>
      <c r="M54" s="67"/>
      <c r="N54" s="67"/>
      <c r="O54" s="67"/>
      <c r="P54" s="67"/>
      <c r="Q54" s="67"/>
      <c r="R54" s="67">
        <v>6540</v>
      </c>
      <c r="S54" s="67">
        <v>6370</v>
      </c>
      <c r="T54" s="67">
        <v>6110</v>
      </c>
      <c r="U54" s="20">
        <f t="shared" si="34"/>
        <v>5913.1979999999994</v>
      </c>
      <c r="V54" s="21">
        <f t="shared" si="40"/>
        <v>779.68447850397297</v>
      </c>
      <c r="W54" s="22">
        <f t="shared" si="41"/>
        <v>0.1318549587725581</v>
      </c>
      <c r="X54" s="20">
        <f t="shared" si="42"/>
        <v>6692.8824785039724</v>
      </c>
      <c r="Y54" s="20">
        <f t="shared" si="43"/>
        <v>5133.5135214960264</v>
      </c>
      <c r="Z54" s="68">
        <v>5913.2</v>
      </c>
      <c r="AA54" s="69">
        <f t="shared" si="39"/>
        <v>2660940</v>
      </c>
    </row>
    <row r="55" spans="2:28" ht="38.25" customHeight="1" x14ac:dyDescent="0.25">
      <c r="B55" s="63">
        <v>109</v>
      </c>
      <c r="C55" s="54" t="s">
        <v>135</v>
      </c>
      <c r="D55" s="14" t="s">
        <v>63</v>
      </c>
      <c r="E55" s="15" t="s">
        <v>14</v>
      </c>
      <c r="F55" s="64">
        <v>375</v>
      </c>
      <c r="G55" s="65">
        <v>6890</v>
      </c>
      <c r="H55" s="17">
        <f t="shared" si="33"/>
        <v>2583750</v>
      </c>
      <c r="I55" s="66"/>
      <c r="J55" s="67"/>
      <c r="K55" s="67"/>
      <c r="L55" s="67"/>
      <c r="M55" s="67"/>
      <c r="N55" s="67"/>
      <c r="O55" s="67"/>
      <c r="P55" s="67"/>
      <c r="Q55" s="67"/>
      <c r="R55" s="67"/>
      <c r="S55" s="66"/>
      <c r="T55" s="67">
        <v>8388</v>
      </c>
      <c r="U55" s="20">
        <f t="shared" si="34"/>
        <v>8388</v>
      </c>
      <c r="V55" s="21"/>
      <c r="W55" s="22"/>
      <c r="X55" s="20"/>
      <c r="Y55" s="20"/>
      <c r="Z55" s="68">
        <v>8388</v>
      </c>
      <c r="AA55" s="69">
        <f t="shared" si="39"/>
        <v>3145500</v>
      </c>
    </row>
    <row r="56" spans="2:28" ht="28.5" customHeight="1" x14ac:dyDescent="0.25">
      <c r="B56" s="63">
        <v>113</v>
      </c>
      <c r="C56" s="54" t="s">
        <v>136</v>
      </c>
      <c r="D56" s="14" t="s">
        <v>64</v>
      </c>
      <c r="E56" s="15" t="s">
        <v>14</v>
      </c>
      <c r="F56" s="64">
        <v>38</v>
      </c>
      <c r="G56" s="65">
        <v>21760</v>
      </c>
      <c r="H56" s="17">
        <f t="shared" si="33"/>
        <v>826880</v>
      </c>
      <c r="I56" s="66"/>
      <c r="J56" s="67"/>
      <c r="K56" s="67"/>
      <c r="L56" s="67"/>
      <c r="M56" s="67"/>
      <c r="N56" s="67"/>
      <c r="O56" s="67"/>
      <c r="P56" s="67"/>
      <c r="Q56" s="67"/>
      <c r="R56" s="67">
        <v>23540</v>
      </c>
      <c r="S56" s="67">
        <v>23100</v>
      </c>
      <c r="T56" s="67">
        <v>23500</v>
      </c>
      <c r="U56" s="20">
        <f t="shared" si="34"/>
        <v>23380</v>
      </c>
      <c r="V56" s="21">
        <f t="shared" si="40"/>
        <v>243.31050121192879</v>
      </c>
      <c r="W56" s="22">
        <f t="shared" si="41"/>
        <v>1.0406779350381899E-2</v>
      </c>
      <c r="X56" s="20">
        <f t="shared" si="42"/>
        <v>23623.31050121193</v>
      </c>
      <c r="Y56" s="20">
        <f t="shared" si="43"/>
        <v>23136.68949878807</v>
      </c>
      <c r="Z56" s="68">
        <v>23380</v>
      </c>
      <c r="AA56" s="69">
        <f t="shared" si="39"/>
        <v>888440</v>
      </c>
    </row>
    <row r="57" spans="2:28" ht="31.5" customHeight="1" x14ac:dyDescent="0.25">
      <c r="B57" s="63">
        <v>123</v>
      </c>
      <c r="C57" s="70" t="s">
        <v>137</v>
      </c>
      <c r="D57" s="71" t="s">
        <v>65</v>
      </c>
      <c r="E57" s="15" t="s">
        <v>14</v>
      </c>
      <c r="F57" s="64">
        <v>225</v>
      </c>
      <c r="G57" s="65">
        <v>6990</v>
      </c>
      <c r="H57" s="17">
        <f t="shared" si="33"/>
        <v>1572750</v>
      </c>
      <c r="I57" s="66"/>
      <c r="J57" s="67">
        <v>7479.99</v>
      </c>
      <c r="K57" s="67"/>
      <c r="L57" s="67"/>
      <c r="M57" s="67"/>
      <c r="N57" s="67"/>
      <c r="O57" s="67"/>
      <c r="P57" s="67"/>
      <c r="Q57" s="67"/>
      <c r="R57" s="67">
        <v>8978</v>
      </c>
      <c r="S57" s="67">
        <v>8800</v>
      </c>
      <c r="T57" s="67">
        <v>8978</v>
      </c>
      <c r="U57" s="20">
        <f t="shared" si="34"/>
        <v>8558.9974999999995</v>
      </c>
      <c r="V57" s="21">
        <f t="shared" si="40"/>
        <v>724.21580118889062</v>
      </c>
      <c r="W57" s="22">
        <f t="shared" si="41"/>
        <v>8.4614559262213909E-2</v>
      </c>
      <c r="X57" s="20">
        <f t="shared" si="42"/>
        <v>9283.2133011888909</v>
      </c>
      <c r="Y57" s="20">
        <f t="shared" si="43"/>
        <v>7834.781698811109</v>
      </c>
      <c r="Z57" s="68">
        <v>8559</v>
      </c>
      <c r="AA57" s="69">
        <f>Z57*F57</f>
        <v>1925775</v>
      </c>
    </row>
    <row r="58" spans="2:28" ht="19.5" customHeight="1" x14ac:dyDescent="0.25">
      <c r="B58" s="85" t="s">
        <v>16</v>
      </c>
      <c r="C58" s="85"/>
      <c r="D58" s="85"/>
      <c r="E58" s="85"/>
      <c r="F58" s="85"/>
      <c r="G58" s="85"/>
      <c r="H58" s="49">
        <f>SUM(H47:H57)</f>
        <v>9902698</v>
      </c>
      <c r="I58" s="98" t="s">
        <v>90</v>
      </c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41">
        <f>SUM(AA47:AA57)</f>
        <v>11491477.91</v>
      </c>
    </row>
    <row r="59" spans="2:28" s="2" customFormat="1" ht="18" customHeight="1" x14ac:dyDescent="0.25">
      <c r="B59" s="28"/>
      <c r="C59" s="28"/>
      <c r="D59" s="28"/>
      <c r="E59" s="28"/>
      <c r="F59" s="28"/>
      <c r="G59" s="28"/>
      <c r="H59" s="42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4"/>
    </row>
    <row r="60" spans="2:28" ht="21.75" customHeight="1" x14ac:dyDescent="0.25">
      <c r="B60" s="83" t="s">
        <v>97</v>
      </c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</row>
    <row r="61" spans="2:28" ht="28.5" customHeight="1" x14ac:dyDescent="0.25">
      <c r="B61" s="12">
        <v>57</v>
      </c>
      <c r="C61" s="72" t="s">
        <v>138</v>
      </c>
      <c r="D61" s="73" t="s">
        <v>66</v>
      </c>
      <c r="E61" s="15" t="s">
        <v>14</v>
      </c>
      <c r="F61" s="33">
        <v>37</v>
      </c>
      <c r="G61" s="34">
        <v>2550</v>
      </c>
      <c r="H61" s="17">
        <f t="shared" ref="H61:H85" si="44">G61*F61</f>
        <v>94350</v>
      </c>
      <c r="I61" s="35"/>
      <c r="J61" s="35">
        <v>2111.1</v>
      </c>
      <c r="K61" s="35">
        <v>3460</v>
      </c>
      <c r="L61" s="35">
        <v>2777.73</v>
      </c>
      <c r="M61" s="35">
        <v>3000</v>
      </c>
      <c r="N61" s="35">
        <v>2490</v>
      </c>
      <c r="O61" s="35">
        <v>2579</v>
      </c>
      <c r="P61" s="35">
        <v>2863</v>
      </c>
      <c r="Q61" s="35">
        <v>2450</v>
      </c>
      <c r="R61" s="35">
        <v>2987</v>
      </c>
      <c r="S61" s="36">
        <v>2923</v>
      </c>
      <c r="T61" s="36">
        <v>2990</v>
      </c>
      <c r="U61" s="20">
        <f t="shared" ref="U61:U85" si="45">AVERAGE(I61,J61,K61,L61,M61,N61,O61,P61,Q61,R61,T61,S61)</f>
        <v>2784.6209090909092</v>
      </c>
      <c r="V61" s="21">
        <f t="shared" ref="V61" si="46">_xlfn.STDEV.S(I61,J61,K61,L61,M61,N61,O61,P61,Q61,R61,S61,T61)</f>
        <v>361.34270188989638</v>
      </c>
      <c r="W61" s="22">
        <f t="shared" ref="W61" si="47">V61/U61</f>
        <v>0.12976369627557791</v>
      </c>
      <c r="X61" s="20">
        <f t="shared" ref="X61" si="48">SUM(U61,V61)</f>
        <v>3145.9636109808057</v>
      </c>
      <c r="Y61" s="20">
        <f t="shared" ref="Y61" si="49">U61-V61</f>
        <v>2423.2782072010127</v>
      </c>
      <c r="Z61" s="23">
        <v>2784.62</v>
      </c>
      <c r="AA61" s="24">
        <f t="shared" ref="AA61:AA84" si="50">Z61*F61</f>
        <v>103030.94</v>
      </c>
    </row>
    <row r="62" spans="2:28" ht="25.5" customHeight="1" x14ac:dyDescent="0.25">
      <c r="B62" s="45">
        <v>59</v>
      </c>
      <c r="C62" s="74" t="s">
        <v>139</v>
      </c>
      <c r="D62" s="74" t="s">
        <v>57</v>
      </c>
      <c r="E62" s="15" t="s">
        <v>14</v>
      </c>
      <c r="F62" s="33">
        <v>37</v>
      </c>
      <c r="G62" s="34">
        <v>4800</v>
      </c>
      <c r="H62" s="17">
        <f t="shared" si="44"/>
        <v>177600</v>
      </c>
      <c r="I62" s="35"/>
      <c r="J62" s="35">
        <v>4879.88</v>
      </c>
      <c r="K62" s="35"/>
      <c r="L62" s="35"/>
      <c r="M62" s="35"/>
      <c r="N62" s="35"/>
      <c r="O62" s="106"/>
      <c r="P62" s="35"/>
      <c r="Q62" s="35"/>
      <c r="R62" s="35">
        <v>5764</v>
      </c>
      <c r="S62" s="36">
        <v>5604</v>
      </c>
      <c r="T62" s="36">
        <v>5712</v>
      </c>
      <c r="U62" s="20">
        <f t="shared" si="45"/>
        <v>5489.97</v>
      </c>
      <c r="V62" s="21">
        <f t="shared" ref="V62:V68" si="51">_xlfn.STDEV.S(I62,J62,K62,L62,M62,N62,O62,P62,Q62,R62,S62,T62)</f>
        <v>412.14981531800623</v>
      </c>
      <c r="W62" s="22">
        <f t="shared" ref="W62:W68" si="52">V62/U62</f>
        <v>7.5073236341547625E-2</v>
      </c>
      <c r="X62" s="20">
        <f t="shared" ref="X62:X68" si="53">SUM(U62,V62)</f>
        <v>5902.1198153180067</v>
      </c>
      <c r="Y62" s="20">
        <f t="shared" ref="Y62:Y68" si="54">U62-V62</f>
        <v>5077.8201846819939</v>
      </c>
      <c r="Z62" s="23">
        <v>5489.97</v>
      </c>
      <c r="AA62" s="24">
        <f t="shared" si="50"/>
        <v>203128.89</v>
      </c>
    </row>
    <row r="63" spans="2:28" ht="27" customHeight="1" x14ac:dyDescent="0.25">
      <c r="B63" s="12">
        <v>61</v>
      </c>
      <c r="C63" s="75" t="s">
        <v>140</v>
      </c>
      <c r="D63" s="75" t="s">
        <v>47</v>
      </c>
      <c r="E63" s="15" t="s">
        <v>14</v>
      </c>
      <c r="F63" s="33">
        <v>12</v>
      </c>
      <c r="G63" s="76">
        <v>5700</v>
      </c>
      <c r="H63" s="17">
        <f t="shared" si="44"/>
        <v>68400</v>
      </c>
      <c r="I63" s="35"/>
      <c r="J63" s="35">
        <v>6265</v>
      </c>
      <c r="K63" s="35"/>
      <c r="L63" s="35"/>
      <c r="M63" s="35"/>
      <c r="N63" s="35"/>
      <c r="O63" s="35"/>
      <c r="P63" s="35"/>
      <c r="Q63" s="35"/>
      <c r="R63" s="35">
        <v>7130</v>
      </c>
      <c r="S63" s="36">
        <v>7141</v>
      </c>
      <c r="T63" s="36">
        <v>7750</v>
      </c>
      <c r="U63" s="20">
        <f t="shared" si="45"/>
        <v>7071.5</v>
      </c>
      <c r="V63" s="21">
        <f t="shared" si="51"/>
        <v>610.7528141564311</v>
      </c>
      <c r="W63" s="22">
        <f t="shared" si="52"/>
        <v>8.636821242401628E-2</v>
      </c>
      <c r="X63" s="20">
        <f t="shared" si="53"/>
        <v>7682.2528141564308</v>
      </c>
      <c r="Y63" s="20">
        <f t="shared" si="54"/>
        <v>6460.7471858435692</v>
      </c>
      <c r="Z63" s="23">
        <v>7071.5</v>
      </c>
      <c r="AA63" s="24">
        <f t="shared" si="50"/>
        <v>84858</v>
      </c>
    </row>
    <row r="64" spans="2:28" ht="36.75" customHeight="1" x14ac:dyDescent="0.25">
      <c r="B64" s="12">
        <v>76</v>
      </c>
      <c r="C64" s="77" t="s">
        <v>141</v>
      </c>
      <c r="D64" s="74" t="s">
        <v>67</v>
      </c>
      <c r="E64" s="15" t="s">
        <v>14</v>
      </c>
      <c r="F64" s="38">
        <v>5</v>
      </c>
      <c r="G64" s="34">
        <v>6900</v>
      </c>
      <c r="H64" s="17">
        <f t="shared" si="44"/>
        <v>34500</v>
      </c>
      <c r="I64" s="35"/>
      <c r="J64" s="35">
        <v>4992.3500000000004</v>
      </c>
      <c r="K64" s="35">
        <v>6950</v>
      </c>
      <c r="L64" s="35">
        <v>6995</v>
      </c>
      <c r="M64" s="35">
        <v>6950</v>
      </c>
      <c r="N64" s="35">
        <v>7070</v>
      </c>
      <c r="O64" s="35"/>
      <c r="P64" s="35"/>
      <c r="Q64" s="35"/>
      <c r="R64" s="35">
        <v>7110</v>
      </c>
      <c r="S64" s="35"/>
      <c r="T64" s="36"/>
      <c r="U64" s="105">
        <f t="shared" si="45"/>
        <v>6677.8916666666664</v>
      </c>
      <c r="V64" s="21">
        <f t="shared" si="51"/>
        <v>828.2705900952194</v>
      </c>
      <c r="W64" s="22">
        <f t="shared" si="52"/>
        <v>0.12403175005512759</v>
      </c>
      <c r="X64" s="20">
        <f t="shared" si="53"/>
        <v>7506.1622567618861</v>
      </c>
      <c r="Y64" s="20">
        <f t="shared" si="54"/>
        <v>5849.6210765714468</v>
      </c>
      <c r="Z64" s="105">
        <v>6677.89</v>
      </c>
      <c r="AA64" s="24">
        <f t="shared" si="50"/>
        <v>33389.450000000004</v>
      </c>
    </row>
    <row r="65" spans="2:27" ht="36" customHeight="1" x14ac:dyDescent="0.25">
      <c r="B65" s="26">
        <v>78</v>
      </c>
      <c r="C65" s="59" t="s">
        <v>142</v>
      </c>
      <c r="D65" s="59" t="s">
        <v>35</v>
      </c>
      <c r="E65" s="15" t="s">
        <v>14</v>
      </c>
      <c r="F65" s="33">
        <v>25</v>
      </c>
      <c r="G65" s="34">
        <v>2450</v>
      </c>
      <c r="H65" s="17">
        <f t="shared" si="44"/>
        <v>61250</v>
      </c>
      <c r="I65" s="35">
        <v>2222.85</v>
      </c>
      <c r="J65" s="35">
        <v>2649</v>
      </c>
      <c r="K65" s="35">
        <v>2421.98</v>
      </c>
      <c r="L65" s="35">
        <v>2232</v>
      </c>
      <c r="M65" s="35">
        <v>2750</v>
      </c>
      <c r="N65" s="35">
        <v>2259.37</v>
      </c>
      <c r="O65" s="35"/>
      <c r="P65" s="35"/>
      <c r="Q65" s="35"/>
      <c r="R65" s="35">
        <v>2895</v>
      </c>
      <c r="S65" s="36">
        <v>2465</v>
      </c>
      <c r="T65" s="35">
        <v>2530</v>
      </c>
      <c r="U65" s="20">
        <f t="shared" si="45"/>
        <v>2491.6888888888889</v>
      </c>
      <c r="V65" s="21">
        <f t="shared" si="51"/>
        <v>238.44689363904726</v>
      </c>
      <c r="W65" s="22">
        <f t="shared" si="52"/>
        <v>9.5696896471443971E-2</v>
      </c>
      <c r="X65" s="20">
        <f t="shared" si="53"/>
        <v>2730.135782527936</v>
      </c>
      <c r="Y65" s="20">
        <f t="shared" si="54"/>
        <v>2253.2419952498417</v>
      </c>
      <c r="Z65" s="23">
        <v>2491.69</v>
      </c>
      <c r="AA65" s="24">
        <f t="shared" si="50"/>
        <v>62292.25</v>
      </c>
    </row>
    <row r="66" spans="2:27" ht="41.25" customHeight="1" x14ac:dyDescent="0.25">
      <c r="B66" s="26">
        <v>80</v>
      </c>
      <c r="C66" s="59" t="s">
        <v>143</v>
      </c>
      <c r="D66" s="59" t="s">
        <v>68</v>
      </c>
      <c r="E66" s="15" t="s">
        <v>14</v>
      </c>
      <c r="F66" s="33">
        <v>25</v>
      </c>
      <c r="G66" s="34">
        <v>4596</v>
      </c>
      <c r="H66" s="17">
        <f t="shared" si="44"/>
        <v>114900</v>
      </c>
      <c r="I66" s="35"/>
      <c r="J66" s="35">
        <v>3222.21</v>
      </c>
      <c r="K66" s="35"/>
      <c r="L66" s="35"/>
      <c r="M66" s="35"/>
      <c r="N66" s="35"/>
      <c r="O66" s="35"/>
      <c r="P66" s="35"/>
      <c r="Q66" s="35"/>
      <c r="R66" s="35">
        <v>5312</v>
      </c>
      <c r="S66" s="36">
        <v>4717</v>
      </c>
      <c r="T66" s="36">
        <v>4915</v>
      </c>
      <c r="U66" s="105">
        <f t="shared" si="45"/>
        <v>4541.5524999999998</v>
      </c>
      <c r="V66" s="21">
        <f t="shared" si="51"/>
        <v>913.69193259635881</v>
      </c>
      <c r="W66" s="22">
        <f t="shared" si="52"/>
        <v>0.20118493237639748</v>
      </c>
      <c r="X66" s="20">
        <f t="shared" si="53"/>
        <v>5455.2444325963588</v>
      </c>
      <c r="Y66" s="20">
        <f t="shared" si="54"/>
        <v>3627.8605674036407</v>
      </c>
      <c r="Z66" s="105">
        <v>4541.55</v>
      </c>
      <c r="AA66" s="24">
        <f t="shared" si="50"/>
        <v>113538.75</v>
      </c>
    </row>
    <row r="67" spans="2:27" ht="30.75" customHeight="1" x14ac:dyDescent="0.25">
      <c r="B67" s="12">
        <v>86</v>
      </c>
      <c r="C67" s="73" t="s">
        <v>144</v>
      </c>
      <c r="D67" s="74" t="s">
        <v>69</v>
      </c>
      <c r="E67" s="15" t="s">
        <v>14</v>
      </c>
      <c r="F67" s="33">
        <v>200</v>
      </c>
      <c r="G67" s="34">
        <v>500</v>
      </c>
      <c r="H67" s="17">
        <f t="shared" si="44"/>
        <v>100000</v>
      </c>
      <c r="I67" s="35"/>
      <c r="J67" s="35">
        <v>342</v>
      </c>
      <c r="K67" s="35">
        <v>650</v>
      </c>
      <c r="L67" s="35">
        <v>580</v>
      </c>
      <c r="M67" s="35">
        <v>432</v>
      </c>
      <c r="N67" s="35">
        <v>498</v>
      </c>
      <c r="O67" s="35"/>
      <c r="P67" s="35"/>
      <c r="Q67" s="35"/>
      <c r="R67" s="35">
        <v>730</v>
      </c>
      <c r="S67" s="36">
        <v>538</v>
      </c>
      <c r="T67" s="36">
        <v>570</v>
      </c>
      <c r="U67" s="20">
        <f t="shared" si="45"/>
        <v>542.5</v>
      </c>
      <c r="V67" s="21">
        <f t="shared" si="51"/>
        <v>121.47074897745077</v>
      </c>
      <c r="W67" s="22">
        <f t="shared" si="52"/>
        <v>0.22390921470497838</v>
      </c>
      <c r="X67" s="20">
        <f t="shared" si="53"/>
        <v>663.97074897745074</v>
      </c>
      <c r="Y67" s="20">
        <f t="shared" si="54"/>
        <v>421.02925102254926</v>
      </c>
      <c r="Z67" s="23">
        <v>542.5</v>
      </c>
      <c r="AA67" s="24">
        <f t="shared" si="50"/>
        <v>108500</v>
      </c>
    </row>
    <row r="68" spans="2:27" ht="37.5" customHeight="1" x14ac:dyDescent="0.25">
      <c r="B68" s="12">
        <v>88</v>
      </c>
      <c r="C68" s="73" t="s">
        <v>145</v>
      </c>
      <c r="D68" s="74" t="s">
        <v>70</v>
      </c>
      <c r="E68" s="15" t="s">
        <v>14</v>
      </c>
      <c r="F68" s="33">
        <v>150</v>
      </c>
      <c r="G68" s="34">
        <v>820</v>
      </c>
      <c r="H68" s="17">
        <f t="shared" si="44"/>
        <v>123000</v>
      </c>
      <c r="I68" s="35">
        <v>558.35</v>
      </c>
      <c r="J68" s="35">
        <v>803.08</v>
      </c>
      <c r="K68" s="35"/>
      <c r="L68" s="35"/>
      <c r="M68" s="35"/>
      <c r="N68" s="35"/>
      <c r="O68" s="35"/>
      <c r="P68" s="35"/>
      <c r="Q68" s="35"/>
      <c r="R68" s="35">
        <v>976</v>
      </c>
      <c r="S68" s="36">
        <v>920</v>
      </c>
      <c r="T68" s="36">
        <v>990</v>
      </c>
      <c r="U68" s="20">
        <f t="shared" si="45"/>
        <v>849.4860000000001</v>
      </c>
      <c r="V68" s="21">
        <f t="shared" si="51"/>
        <v>178.63082595117763</v>
      </c>
      <c r="W68" s="22">
        <f t="shared" si="52"/>
        <v>0.21028107108437055</v>
      </c>
      <c r="X68" s="20">
        <f t="shared" si="53"/>
        <v>1028.1168259511778</v>
      </c>
      <c r="Y68" s="20">
        <f t="shared" si="54"/>
        <v>670.85517404882251</v>
      </c>
      <c r="Z68" s="23">
        <v>849.49</v>
      </c>
      <c r="AA68" s="24">
        <f t="shared" si="50"/>
        <v>127423.5</v>
      </c>
    </row>
    <row r="69" spans="2:27" ht="27.75" customHeight="1" x14ac:dyDescent="0.25">
      <c r="B69" s="12">
        <v>90</v>
      </c>
      <c r="C69" s="73" t="s">
        <v>146</v>
      </c>
      <c r="D69" s="74" t="s">
        <v>49</v>
      </c>
      <c r="E69" s="15" t="s">
        <v>14</v>
      </c>
      <c r="F69" s="33">
        <v>75</v>
      </c>
      <c r="G69" s="34">
        <v>1333.2</v>
      </c>
      <c r="H69" s="17">
        <f t="shared" si="44"/>
        <v>99990</v>
      </c>
      <c r="I69" s="35"/>
      <c r="J69" s="35">
        <v>1268.6400000000001</v>
      </c>
      <c r="K69" s="35">
        <v>1977.5</v>
      </c>
      <c r="L69" s="35">
        <v>1999</v>
      </c>
      <c r="M69" s="35">
        <v>1413.88</v>
      </c>
      <c r="N69" s="35"/>
      <c r="O69" s="35"/>
      <c r="P69" s="35"/>
      <c r="Q69" s="35"/>
      <c r="R69" s="35">
        <v>1579</v>
      </c>
      <c r="S69" s="35"/>
      <c r="T69" s="36">
        <v>1630</v>
      </c>
      <c r="U69" s="20">
        <f t="shared" si="45"/>
        <v>1644.67</v>
      </c>
      <c r="V69" s="21">
        <f t="shared" ref="V69:V85" si="55">_xlfn.STDEV.S(I69,J69,K69,L69,M69,N69,O69,P69,Q69,R69,S69,T69)</f>
        <v>295.13247893107234</v>
      </c>
      <c r="W69" s="22">
        <f t="shared" ref="W69:W85" si="56">V69/U69</f>
        <v>0.17944783995030755</v>
      </c>
      <c r="X69" s="20">
        <f t="shared" ref="X69:X85" si="57">SUM(U69,V69)</f>
        <v>1939.8024789310725</v>
      </c>
      <c r="Y69" s="20">
        <f t="shared" ref="Y69:Y85" si="58">U69-V69</f>
        <v>1349.5375210689276</v>
      </c>
      <c r="Z69" s="23">
        <v>1644.67</v>
      </c>
      <c r="AA69" s="24">
        <f t="shared" si="50"/>
        <v>123350.25</v>
      </c>
    </row>
    <row r="70" spans="2:27" ht="24" customHeight="1" x14ac:dyDescent="0.25">
      <c r="B70" s="12">
        <v>92</v>
      </c>
      <c r="C70" s="73" t="s">
        <v>147</v>
      </c>
      <c r="D70" s="73" t="s">
        <v>71</v>
      </c>
      <c r="E70" s="15" t="s">
        <v>14</v>
      </c>
      <c r="F70" s="33">
        <v>150</v>
      </c>
      <c r="G70" s="34">
        <v>910</v>
      </c>
      <c r="H70" s="17">
        <f t="shared" si="44"/>
        <v>136500</v>
      </c>
      <c r="I70" s="35"/>
      <c r="J70" s="35">
        <v>777.67</v>
      </c>
      <c r="K70" s="35">
        <v>1047</v>
      </c>
      <c r="L70" s="35">
        <v>1141.23</v>
      </c>
      <c r="M70" s="35">
        <v>974.4</v>
      </c>
      <c r="N70" s="35">
        <v>968.91</v>
      </c>
      <c r="O70" s="35">
        <v>995.12</v>
      </c>
      <c r="P70" s="35"/>
      <c r="Q70" s="35"/>
      <c r="R70" s="35">
        <v>1150</v>
      </c>
      <c r="S70" s="36">
        <v>1041</v>
      </c>
      <c r="T70" s="36">
        <v>1169</v>
      </c>
      <c r="U70" s="20">
        <f t="shared" si="45"/>
        <v>1029.3699999999999</v>
      </c>
      <c r="V70" s="21">
        <f t="shared" si="55"/>
        <v>121.55756465559735</v>
      </c>
      <c r="W70" s="22">
        <f t="shared" si="56"/>
        <v>0.11808928243061033</v>
      </c>
      <c r="X70" s="20">
        <f t="shared" si="57"/>
        <v>1150.9275646555973</v>
      </c>
      <c r="Y70" s="20">
        <f t="shared" si="58"/>
        <v>907.8124353444025</v>
      </c>
      <c r="Z70" s="23">
        <v>1029.3699999999999</v>
      </c>
      <c r="AA70" s="24">
        <f t="shared" si="50"/>
        <v>154405.49999999997</v>
      </c>
    </row>
    <row r="71" spans="2:27" ht="19.5" customHeight="1" x14ac:dyDescent="0.25">
      <c r="B71" s="12">
        <v>94</v>
      </c>
      <c r="C71" s="73" t="s">
        <v>148</v>
      </c>
      <c r="D71" s="73" t="s">
        <v>72</v>
      </c>
      <c r="E71" s="15" t="s">
        <v>14</v>
      </c>
      <c r="F71" s="33">
        <v>150</v>
      </c>
      <c r="G71" s="34">
        <v>1300</v>
      </c>
      <c r="H71" s="17">
        <f t="shared" si="44"/>
        <v>195000</v>
      </c>
      <c r="I71" s="35"/>
      <c r="J71" s="35">
        <v>999.89</v>
      </c>
      <c r="K71" s="35"/>
      <c r="L71" s="35"/>
      <c r="M71" s="35"/>
      <c r="N71" s="35"/>
      <c r="O71" s="35"/>
      <c r="P71" s="35"/>
      <c r="Q71" s="35"/>
      <c r="R71" s="35">
        <v>1723</v>
      </c>
      <c r="S71" s="36">
        <v>1750</v>
      </c>
      <c r="T71" s="36">
        <v>1810</v>
      </c>
      <c r="U71" s="20">
        <f t="shared" si="45"/>
        <v>1570.7224999999999</v>
      </c>
      <c r="V71" s="21">
        <f t="shared" si="55"/>
        <v>382.2879909505408</v>
      </c>
      <c r="W71" s="22">
        <f t="shared" si="56"/>
        <v>0.24338353270583496</v>
      </c>
      <c r="X71" s="20">
        <f t="shared" si="57"/>
        <v>1953.0104909505408</v>
      </c>
      <c r="Y71" s="20">
        <f t="shared" si="58"/>
        <v>1188.4345090494589</v>
      </c>
      <c r="Z71" s="23">
        <v>1570.72</v>
      </c>
      <c r="AA71" s="24">
        <f t="shared" si="50"/>
        <v>235608</v>
      </c>
    </row>
    <row r="72" spans="2:27" ht="23.25" customHeight="1" x14ac:dyDescent="0.25">
      <c r="B72" s="12">
        <v>96</v>
      </c>
      <c r="C72" s="73" t="s">
        <v>149</v>
      </c>
      <c r="D72" s="73" t="s">
        <v>73</v>
      </c>
      <c r="E72" s="15" t="s">
        <v>14</v>
      </c>
      <c r="F72" s="33">
        <v>100</v>
      </c>
      <c r="G72" s="34">
        <v>1670</v>
      </c>
      <c r="H72" s="17">
        <f t="shared" si="44"/>
        <v>167000</v>
      </c>
      <c r="I72" s="35">
        <v>1746.97</v>
      </c>
      <c r="J72" s="35">
        <v>1712.18</v>
      </c>
      <c r="K72" s="35"/>
      <c r="L72" s="35"/>
      <c r="M72" s="35"/>
      <c r="N72" s="35"/>
      <c r="O72" s="35"/>
      <c r="P72" s="35"/>
      <c r="Q72" s="35"/>
      <c r="R72" s="35">
        <v>1890</v>
      </c>
      <c r="S72" s="35"/>
      <c r="T72" s="36">
        <v>1970</v>
      </c>
      <c r="U72" s="20">
        <f t="shared" si="45"/>
        <v>1829.7874999999999</v>
      </c>
      <c r="V72" s="21">
        <f t="shared" si="55"/>
        <v>121.0720896477246</v>
      </c>
      <c r="W72" s="22">
        <f t="shared" si="56"/>
        <v>6.6167295190137976E-2</v>
      </c>
      <c r="X72" s="20">
        <f>SUM(U72,V72)</f>
        <v>1950.8595896477245</v>
      </c>
      <c r="Y72" s="20">
        <f t="shared" si="58"/>
        <v>1708.7154103522753</v>
      </c>
      <c r="Z72" s="23">
        <v>1829.79</v>
      </c>
      <c r="AA72" s="24">
        <f t="shared" si="50"/>
        <v>182979</v>
      </c>
    </row>
    <row r="73" spans="2:27" ht="33.75" x14ac:dyDescent="0.25">
      <c r="B73" s="12">
        <v>98</v>
      </c>
      <c r="C73" s="73" t="s">
        <v>150</v>
      </c>
      <c r="D73" s="74" t="s">
        <v>74</v>
      </c>
      <c r="E73" s="15" t="s">
        <v>14</v>
      </c>
      <c r="F73" s="33">
        <v>10</v>
      </c>
      <c r="G73" s="34">
        <v>11990</v>
      </c>
      <c r="H73" s="17">
        <f t="shared" si="44"/>
        <v>119900</v>
      </c>
      <c r="I73" s="35"/>
      <c r="J73" s="35">
        <v>7133.55</v>
      </c>
      <c r="K73" s="35">
        <v>17990</v>
      </c>
      <c r="L73" s="35"/>
      <c r="M73" s="35"/>
      <c r="N73" s="35"/>
      <c r="O73" s="35"/>
      <c r="P73" s="35"/>
      <c r="Q73" s="35"/>
      <c r="R73" s="35">
        <v>16980</v>
      </c>
      <c r="S73" s="36">
        <v>13770</v>
      </c>
      <c r="T73" s="36">
        <v>13938</v>
      </c>
      <c r="U73" s="20">
        <f t="shared" si="45"/>
        <v>13962.310000000001</v>
      </c>
      <c r="V73" s="21">
        <f t="shared" si="55"/>
        <v>4242.5899201431175</v>
      </c>
      <c r="W73" s="22">
        <f t="shared" si="56"/>
        <v>0.30386017214509042</v>
      </c>
      <c r="X73" s="20">
        <f t="shared" si="57"/>
        <v>18204.899920143118</v>
      </c>
      <c r="Y73" s="20">
        <f t="shared" si="58"/>
        <v>9719.7200798568847</v>
      </c>
      <c r="Z73" s="23">
        <v>13962.31</v>
      </c>
      <c r="AA73" s="24">
        <f t="shared" si="50"/>
        <v>139623.1</v>
      </c>
    </row>
    <row r="74" spans="2:27" ht="34.5" customHeight="1" x14ac:dyDescent="0.25">
      <c r="B74" s="12">
        <v>100</v>
      </c>
      <c r="C74" s="74" t="s">
        <v>151</v>
      </c>
      <c r="D74" s="74" t="s">
        <v>62</v>
      </c>
      <c r="E74" s="15" t="s">
        <v>14</v>
      </c>
      <c r="F74" s="33">
        <v>150</v>
      </c>
      <c r="G74" s="34">
        <v>5933.33</v>
      </c>
      <c r="H74" s="17">
        <f t="shared" si="44"/>
        <v>889999.5</v>
      </c>
      <c r="I74" s="35"/>
      <c r="J74" s="35">
        <v>4575.99</v>
      </c>
      <c r="K74" s="35">
        <v>5970</v>
      </c>
      <c r="L74" s="35"/>
      <c r="M74" s="35"/>
      <c r="N74" s="35"/>
      <c r="O74" s="35"/>
      <c r="P74" s="35"/>
      <c r="Q74" s="35"/>
      <c r="R74" s="35">
        <v>6540</v>
      </c>
      <c r="S74" s="36">
        <v>6370</v>
      </c>
      <c r="T74" s="36">
        <v>6110</v>
      </c>
      <c r="U74" s="105">
        <f t="shared" si="45"/>
        <v>5913.1979999999994</v>
      </c>
      <c r="V74" s="21">
        <f t="shared" si="55"/>
        <v>779.68447850397297</v>
      </c>
      <c r="W74" s="22">
        <f t="shared" si="56"/>
        <v>0.1318549587725581</v>
      </c>
      <c r="X74" s="20">
        <f t="shared" si="57"/>
        <v>6692.8824785039724</v>
      </c>
      <c r="Y74" s="20">
        <f t="shared" si="58"/>
        <v>5133.5135214960264</v>
      </c>
      <c r="Z74" s="105">
        <v>5913.2</v>
      </c>
      <c r="AA74" s="24">
        <f t="shared" si="50"/>
        <v>886980</v>
      </c>
    </row>
    <row r="75" spans="2:27" ht="43.5" customHeight="1" x14ac:dyDescent="0.25">
      <c r="B75" s="12">
        <v>102</v>
      </c>
      <c r="C75" s="74" t="s">
        <v>152</v>
      </c>
      <c r="D75" s="74" t="s">
        <v>62</v>
      </c>
      <c r="E75" s="15" t="s">
        <v>14</v>
      </c>
      <c r="F75" s="33">
        <v>125</v>
      </c>
      <c r="G75" s="34">
        <v>6800</v>
      </c>
      <c r="H75" s="17">
        <f t="shared" si="44"/>
        <v>850000</v>
      </c>
      <c r="I75" s="35"/>
      <c r="J75" s="35">
        <v>4612.1499999999996</v>
      </c>
      <c r="K75" s="35">
        <v>6250</v>
      </c>
      <c r="L75" s="35">
        <v>5250</v>
      </c>
      <c r="M75" s="35">
        <v>5942</v>
      </c>
      <c r="N75" s="35"/>
      <c r="O75" s="35"/>
      <c r="P75" s="35"/>
      <c r="Q75" s="35"/>
      <c r="R75" s="35">
        <v>7885</v>
      </c>
      <c r="S75" s="36">
        <v>7200</v>
      </c>
      <c r="T75" s="36">
        <v>7295</v>
      </c>
      <c r="U75" s="105">
        <f t="shared" si="45"/>
        <v>6347.7357142857145</v>
      </c>
      <c r="V75" s="21">
        <f t="shared" si="55"/>
        <v>1181.6866994238512</v>
      </c>
      <c r="W75" s="22">
        <f t="shared" si="56"/>
        <v>0.18615877418532722</v>
      </c>
      <c r="X75" s="20">
        <f t="shared" si="57"/>
        <v>7529.4224137095662</v>
      </c>
      <c r="Y75" s="20">
        <f t="shared" si="58"/>
        <v>5166.0490148618628</v>
      </c>
      <c r="Z75" s="105">
        <v>6347.74</v>
      </c>
      <c r="AA75" s="24">
        <f t="shared" si="50"/>
        <v>793467.5</v>
      </c>
    </row>
    <row r="76" spans="2:27" ht="33" customHeight="1" x14ac:dyDescent="0.25">
      <c r="B76" s="12">
        <v>104</v>
      </c>
      <c r="C76" s="74" t="s">
        <v>153</v>
      </c>
      <c r="D76" s="74" t="s">
        <v>62</v>
      </c>
      <c r="E76" s="15" t="s">
        <v>14</v>
      </c>
      <c r="F76" s="33">
        <v>100</v>
      </c>
      <c r="G76" s="34">
        <v>8079</v>
      </c>
      <c r="H76" s="17">
        <f t="shared" si="44"/>
        <v>807900</v>
      </c>
      <c r="I76" s="35"/>
      <c r="J76" s="35">
        <v>6813.48</v>
      </c>
      <c r="K76" s="35">
        <v>6140</v>
      </c>
      <c r="L76" s="35"/>
      <c r="M76" s="35"/>
      <c r="N76" s="35"/>
      <c r="O76" s="35"/>
      <c r="P76" s="35"/>
      <c r="Q76" s="35"/>
      <c r="R76" s="35">
        <v>7759</v>
      </c>
      <c r="S76" s="35"/>
      <c r="T76" s="35">
        <v>7670</v>
      </c>
      <c r="U76" s="105">
        <f t="shared" si="45"/>
        <v>7095.62</v>
      </c>
      <c r="V76" s="21">
        <f t="shared" si="55"/>
        <v>766.55027510703223</v>
      </c>
      <c r="W76" s="22">
        <f t="shared" si="56"/>
        <v>0.10803147224725003</v>
      </c>
      <c r="X76" s="20">
        <f t="shared" si="57"/>
        <v>7862.1702751070325</v>
      </c>
      <c r="Y76" s="20">
        <f t="shared" si="58"/>
        <v>6329.0697248929673</v>
      </c>
      <c r="Z76" s="105">
        <v>7095.62</v>
      </c>
      <c r="AA76" s="24">
        <f t="shared" si="50"/>
        <v>709562</v>
      </c>
    </row>
    <row r="77" spans="2:27" ht="33.75" x14ac:dyDescent="0.25">
      <c r="B77" s="12">
        <v>106</v>
      </c>
      <c r="C77" s="74" t="s">
        <v>154</v>
      </c>
      <c r="D77" s="74" t="s">
        <v>62</v>
      </c>
      <c r="E77" s="15" t="s">
        <v>14</v>
      </c>
      <c r="F77" s="33">
        <v>50</v>
      </c>
      <c r="G77" s="34">
        <v>10300</v>
      </c>
      <c r="H77" s="17">
        <f t="shared" si="44"/>
        <v>515000</v>
      </c>
      <c r="I77" s="35"/>
      <c r="J77" s="35"/>
      <c r="K77" s="35"/>
      <c r="L77" s="35"/>
      <c r="M77" s="35"/>
      <c r="N77" s="35"/>
      <c r="O77" s="35"/>
      <c r="P77" s="35"/>
      <c r="Q77" s="35"/>
      <c r="R77" s="35">
        <v>11250</v>
      </c>
      <c r="S77" s="35">
        <v>11100</v>
      </c>
      <c r="T77" s="35">
        <v>11438</v>
      </c>
      <c r="U77" s="20">
        <f t="shared" si="45"/>
        <v>11262.666666666666</v>
      </c>
      <c r="V77" s="21">
        <f t="shared" si="55"/>
        <v>169.35564157515785</v>
      </c>
      <c r="W77" s="22">
        <f t="shared" si="56"/>
        <v>1.5036904366209115E-2</v>
      </c>
      <c r="X77" s="20">
        <f t="shared" si="57"/>
        <v>11432.022308241823</v>
      </c>
      <c r="Y77" s="20">
        <f t="shared" si="58"/>
        <v>11093.311025091509</v>
      </c>
      <c r="Z77" s="23">
        <v>11262.67</v>
      </c>
      <c r="AA77" s="24">
        <f t="shared" si="50"/>
        <v>563133.5</v>
      </c>
    </row>
    <row r="78" spans="2:27" ht="37.5" customHeight="1" x14ac:dyDescent="0.25">
      <c r="B78" s="12">
        <v>108</v>
      </c>
      <c r="C78" s="74" t="s">
        <v>155</v>
      </c>
      <c r="D78" s="74" t="s">
        <v>75</v>
      </c>
      <c r="E78" s="15" t="s">
        <v>14</v>
      </c>
      <c r="F78" s="33">
        <v>125</v>
      </c>
      <c r="G78" s="34">
        <v>6688</v>
      </c>
      <c r="H78" s="17">
        <f t="shared" si="44"/>
        <v>836000</v>
      </c>
      <c r="I78" s="35"/>
      <c r="J78" s="35">
        <v>5759.1</v>
      </c>
      <c r="K78" s="35">
        <v>6250</v>
      </c>
      <c r="L78" s="35">
        <v>6140</v>
      </c>
      <c r="M78" s="35">
        <v>6240</v>
      </c>
      <c r="N78" s="35"/>
      <c r="O78" s="35"/>
      <c r="P78" s="35"/>
      <c r="Q78" s="35"/>
      <c r="R78" s="35">
        <v>9964</v>
      </c>
      <c r="S78" s="36">
        <v>7500</v>
      </c>
      <c r="T78" s="36">
        <v>7630</v>
      </c>
      <c r="U78" s="20">
        <f t="shared" si="45"/>
        <v>7069.0142857142855</v>
      </c>
      <c r="V78" s="21">
        <f t="shared" si="55"/>
        <v>1461.642227574376</v>
      </c>
      <c r="W78" s="22">
        <f t="shared" si="56"/>
        <v>0.20676747400669385</v>
      </c>
      <c r="X78" s="20">
        <f t="shared" si="57"/>
        <v>8530.6565132886608</v>
      </c>
      <c r="Y78" s="20">
        <f t="shared" si="58"/>
        <v>5607.3720581399093</v>
      </c>
      <c r="Z78" s="23">
        <v>7069.01</v>
      </c>
      <c r="AA78" s="24">
        <f t="shared" si="50"/>
        <v>883626.25</v>
      </c>
    </row>
    <row r="79" spans="2:27" ht="39" customHeight="1" x14ac:dyDescent="0.25">
      <c r="B79" s="12">
        <v>110</v>
      </c>
      <c r="C79" s="74" t="s">
        <v>156</v>
      </c>
      <c r="D79" s="74" t="s">
        <v>76</v>
      </c>
      <c r="E79" s="15" t="s">
        <v>14</v>
      </c>
      <c r="F79" s="33">
        <v>125</v>
      </c>
      <c r="G79" s="34">
        <v>7400</v>
      </c>
      <c r="H79" s="17">
        <f t="shared" si="44"/>
        <v>925000</v>
      </c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>
        <v>8388</v>
      </c>
      <c r="U79" s="20">
        <f t="shared" si="45"/>
        <v>8388</v>
      </c>
      <c r="V79" s="21"/>
      <c r="W79" s="22"/>
      <c r="X79" s="20"/>
      <c r="Y79" s="20"/>
      <c r="Z79" s="23">
        <v>8388</v>
      </c>
      <c r="AA79" s="24">
        <f t="shared" si="50"/>
        <v>1048500</v>
      </c>
    </row>
    <row r="80" spans="2:27" ht="33.75" x14ac:dyDescent="0.25">
      <c r="B80" s="12">
        <v>114</v>
      </c>
      <c r="C80" s="74" t="s">
        <v>157</v>
      </c>
      <c r="D80" s="74" t="s">
        <v>77</v>
      </c>
      <c r="E80" s="15" t="s">
        <v>14</v>
      </c>
      <c r="F80" s="33">
        <v>12</v>
      </c>
      <c r="G80" s="34">
        <v>23500</v>
      </c>
      <c r="H80" s="17">
        <f t="shared" si="44"/>
        <v>282000</v>
      </c>
      <c r="I80" s="35"/>
      <c r="J80" s="36"/>
      <c r="K80" s="36"/>
      <c r="L80" s="36"/>
      <c r="M80" s="36"/>
      <c r="N80" s="36"/>
      <c r="O80" s="36"/>
      <c r="P80" s="36"/>
      <c r="Q80" s="36"/>
      <c r="R80" s="36">
        <v>23540</v>
      </c>
      <c r="S80" s="36">
        <v>23100</v>
      </c>
      <c r="T80" s="36">
        <v>23500</v>
      </c>
      <c r="U80" s="105">
        <f t="shared" si="45"/>
        <v>23380</v>
      </c>
      <c r="V80" s="21">
        <f t="shared" si="55"/>
        <v>243.31050121192879</v>
      </c>
      <c r="W80" s="22">
        <f t="shared" si="56"/>
        <v>1.0406779350381899E-2</v>
      </c>
      <c r="X80" s="20">
        <f t="shared" si="57"/>
        <v>23623.31050121193</v>
      </c>
      <c r="Y80" s="20">
        <f t="shared" si="58"/>
        <v>23136.68949878807</v>
      </c>
      <c r="Z80" s="105">
        <v>23380</v>
      </c>
      <c r="AA80" s="24">
        <f t="shared" si="50"/>
        <v>280560</v>
      </c>
    </row>
    <row r="81" spans="2:27" ht="39" customHeight="1" x14ac:dyDescent="0.25">
      <c r="B81" s="12">
        <v>116</v>
      </c>
      <c r="C81" s="74" t="s">
        <v>158</v>
      </c>
      <c r="D81" s="74" t="s">
        <v>78</v>
      </c>
      <c r="E81" s="15" t="s">
        <v>14</v>
      </c>
      <c r="F81" s="33">
        <v>12</v>
      </c>
      <c r="G81" s="34">
        <v>24666.66</v>
      </c>
      <c r="H81" s="17">
        <f t="shared" si="44"/>
        <v>295999.92</v>
      </c>
      <c r="I81" s="35"/>
      <c r="J81" s="35">
        <v>20346</v>
      </c>
      <c r="K81" s="36"/>
      <c r="L81" s="36"/>
      <c r="M81" s="36"/>
      <c r="N81" s="36"/>
      <c r="O81" s="36"/>
      <c r="P81" s="36"/>
      <c r="Q81" s="36"/>
      <c r="R81" s="36">
        <v>26220</v>
      </c>
      <c r="S81" s="36">
        <v>26250</v>
      </c>
      <c r="T81" s="36">
        <v>26368</v>
      </c>
      <c r="U81" s="20">
        <f t="shared" si="45"/>
        <v>24796</v>
      </c>
      <c r="V81" s="21">
        <f t="shared" si="55"/>
        <v>2967.3543772188718</v>
      </c>
      <c r="W81" s="22">
        <f t="shared" si="56"/>
        <v>0.11967068790203549</v>
      </c>
      <c r="X81" s="20">
        <f t="shared" si="57"/>
        <v>27763.354377218871</v>
      </c>
      <c r="Y81" s="20">
        <f t="shared" si="58"/>
        <v>21828.645622781129</v>
      </c>
      <c r="Z81" s="23">
        <v>24796</v>
      </c>
      <c r="AA81" s="24">
        <f t="shared" si="50"/>
        <v>297552</v>
      </c>
    </row>
    <row r="82" spans="2:27" ht="26.25" customHeight="1" x14ac:dyDescent="0.25">
      <c r="B82" s="12">
        <v>118</v>
      </c>
      <c r="C82" s="73" t="s">
        <v>159</v>
      </c>
      <c r="D82" s="74" t="s">
        <v>79</v>
      </c>
      <c r="E82" s="15" t="s">
        <v>14</v>
      </c>
      <c r="F82" s="33">
        <v>125</v>
      </c>
      <c r="G82" s="34">
        <v>5944</v>
      </c>
      <c r="H82" s="17">
        <f t="shared" si="44"/>
        <v>743000</v>
      </c>
      <c r="I82" s="35"/>
      <c r="J82" s="35">
        <v>5719.99</v>
      </c>
      <c r="K82" s="36"/>
      <c r="L82" s="36"/>
      <c r="M82" s="36"/>
      <c r="N82" s="36"/>
      <c r="O82" s="36"/>
      <c r="P82" s="36"/>
      <c r="Q82" s="36"/>
      <c r="R82" s="36">
        <v>7230</v>
      </c>
      <c r="S82" s="36">
        <v>7300</v>
      </c>
      <c r="T82" s="36">
        <v>7429</v>
      </c>
      <c r="U82" s="20">
        <f t="shared" si="45"/>
        <v>6919.7474999999995</v>
      </c>
      <c r="V82" s="21">
        <f t="shared" si="55"/>
        <v>804.07394872922339</v>
      </c>
      <c r="W82" s="22">
        <f t="shared" si="56"/>
        <v>0.11619989728371208</v>
      </c>
      <c r="X82" s="20">
        <f t="shared" si="57"/>
        <v>7723.8214487292225</v>
      </c>
      <c r="Y82" s="20">
        <f t="shared" si="58"/>
        <v>6115.6735512707764</v>
      </c>
      <c r="Z82" s="23">
        <v>6919.75</v>
      </c>
      <c r="AA82" s="24">
        <f t="shared" si="50"/>
        <v>864968.75</v>
      </c>
    </row>
    <row r="83" spans="2:27" ht="24.75" customHeight="1" x14ac:dyDescent="0.25">
      <c r="B83" s="12">
        <v>120</v>
      </c>
      <c r="C83" s="73" t="s">
        <v>160</v>
      </c>
      <c r="D83" s="74" t="s">
        <v>80</v>
      </c>
      <c r="E83" s="15" t="s">
        <v>14</v>
      </c>
      <c r="F83" s="33">
        <v>75</v>
      </c>
      <c r="G83" s="34">
        <v>7120</v>
      </c>
      <c r="H83" s="17">
        <f t="shared" si="44"/>
        <v>534000</v>
      </c>
      <c r="I83" s="35"/>
      <c r="J83" s="35">
        <v>5499.96</v>
      </c>
      <c r="K83" s="36">
        <v>4782.5</v>
      </c>
      <c r="L83" s="36">
        <v>4800</v>
      </c>
      <c r="M83" s="36">
        <v>4498</v>
      </c>
      <c r="N83" s="36">
        <v>6890</v>
      </c>
      <c r="O83" s="36"/>
      <c r="P83" s="36"/>
      <c r="Q83" s="36"/>
      <c r="R83" s="36">
        <v>7930</v>
      </c>
      <c r="S83" s="36">
        <v>7510</v>
      </c>
      <c r="T83" s="36">
        <v>7840</v>
      </c>
      <c r="U83" s="105">
        <f t="shared" si="45"/>
        <v>6218.8074999999999</v>
      </c>
      <c r="V83" s="21">
        <f t="shared" si="55"/>
        <v>1474.935178970348</v>
      </c>
      <c r="W83" s="22">
        <f t="shared" si="56"/>
        <v>0.23717331320680823</v>
      </c>
      <c r="X83" s="20">
        <f t="shared" si="57"/>
        <v>7693.7426789703477</v>
      </c>
      <c r="Y83" s="20">
        <f t="shared" si="58"/>
        <v>4743.8723210296521</v>
      </c>
      <c r="Z83" s="105">
        <v>6218.81</v>
      </c>
      <c r="AA83" s="24">
        <f t="shared" si="50"/>
        <v>466410.75000000006</v>
      </c>
    </row>
    <row r="84" spans="2:27" ht="25.5" customHeight="1" x14ac:dyDescent="0.25">
      <c r="B84" s="12">
        <v>122</v>
      </c>
      <c r="C84" s="73" t="s">
        <v>161</v>
      </c>
      <c r="D84" s="74" t="s">
        <v>81</v>
      </c>
      <c r="E84" s="15" t="s">
        <v>14</v>
      </c>
      <c r="F84" s="33">
        <v>50</v>
      </c>
      <c r="G84" s="34">
        <v>9240</v>
      </c>
      <c r="H84" s="17">
        <f t="shared" si="44"/>
        <v>462000</v>
      </c>
      <c r="I84" s="35">
        <v>4292.29</v>
      </c>
      <c r="J84" s="35">
        <v>7067</v>
      </c>
      <c r="K84" s="36"/>
      <c r="L84" s="36"/>
      <c r="M84" s="36"/>
      <c r="N84" s="36"/>
      <c r="O84" s="36"/>
      <c r="P84" s="36"/>
      <c r="Q84" s="36"/>
      <c r="R84" s="36">
        <v>9510</v>
      </c>
      <c r="S84" s="36">
        <v>9400</v>
      </c>
      <c r="T84" s="36">
        <v>9649</v>
      </c>
      <c r="U84" s="105">
        <f t="shared" si="45"/>
        <v>7983.6580000000004</v>
      </c>
      <c r="V84" s="21">
        <f t="shared" si="55"/>
        <v>2322.4754110259178</v>
      </c>
      <c r="W84" s="22">
        <f t="shared" si="56"/>
        <v>0.29090366984982546</v>
      </c>
      <c r="X84" s="20">
        <f t="shared" si="57"/>
        <v>10306.133411025918</v>
      </c>
      <c r="Y84" s="20">
        <f t="shared" si="58"/>
        <v>5661.182588974083</v>
      </c>
      <c r="Z84" s="105">
        <v>7983.66</v>
      </c>
      <c r="AA84" s="24">
        <f t="shared" si="50"/>
        <v>399183</v>
      </c>
    </row>
    <row r="85" spans="2:27" ht="27.75" customHeight="1" x14ac:dyDescent="0.25">
      <c r="B85" s="12">
        <v>124</v>
      </c>
      <c r="C85" s="59" t="s">
        <v>162</v>
      </c>
      <c r="D85" s="59" t="s">
        <v>82</v>
      </c>
      <c r="E85" s="15" t="s">
        <v>14</v>
      </c>
      <c r="F85" s="33">
        <v>75</v>
      </c>
      <c r="G85" s="34">
        <v>9160</v>
      </c>
      <c r="H85" s="17">
        <f t="shared" si="44"/>
        <v>687000</v>
      </c>
      <c r="I85" s="35"/>
      <c r="J85" s="35">
        <v>7479.99</v>
      </c>
      <c r="K85" s="36"/>
      <c r="L85" s="36"/>
      <c r="M85" s="36"/>
      <c r="N85" s="36"/>
      <c r="O85" s="36"/>
      <c r="P85" s="36"/>
      <c r="Q85" s="36"/>
      <c r="R85" s="36">
        <v>8978</v>
      </c>
      <c r="S85" s="36">
        <v>8800</v>
      </c>
      <c r="T85" s="35">
        <v>8978</v>
      </c>
      <c r="U85" s="105">
        <f t="shared" si="45"/>
        <v>8558.9974999999995</v>
      </c>
      <c r="V85" s="21">
        <f t="shared" si="55"/>
        <v>724.21580118889062</v>
      </c>
      <c r="W85" s="22">
        <f t="shared" si="56"/>
        <v>8.4614559262213909E-2</v>
      </c>
      <c r="X85" s="20">
        <f t="shared" si="57"/>
        <v>9283.2133011888909</v>
      </c>
      <c r="Y85" s="20">
        <f t="shared" si="58"/>
        <v>7834.781698811109</v>
      </c>
      <c r="Z85" s="105">
        <v>8559</v>
      </c>
      <c r="AA85" s="24">
        <f>Z85*F85</f>
        <v>641925</v>
      </c>
    </row>
    <row r="86" spans="2:27" x14ac:dyDescent="0.25">
      <c r="B86" s="85"/>
      <c r="C86" s="85"/>
      <c r="D86" s="85"/>
      <c r="E86" s="85"/>
      <c r="F86" s="85"/>
      <c r="G86" s="85"/>
      <c r="H86" s="49">
        <f>SUM(H61:H85)</f>
        <v>9320289.4199999999</v>
      </c>
      <c r="I86" s="98" t="s">
        <v>90</v>
      </c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  <c r="X86" s="98"/>
      <c r="Y86" s="98"/>
      <c r="Z86" s="98"/>
      <c r="AA86" s="41">
        <f>SUM(AA61:AA85)</f>
        <v>9507996.3800000008</v>
      </c>
    </row>
    <row r="88" spans="2:27" x14ac:dyDescent="0.25">
      <c r="B88" s="81" t="s">
        <v>91</v>
      </c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79">
        <f>SUM(AA86,AA58,AA44,AA33,AA21,AA7)</f>
        <v>42501148.82</v>
      </c>
    </row>
    <row r="90" spans="2:27" x14ac:dyDescent="0.25">
      <c r="Y90" s="109"/>
      <c r="Z90" s="108"/>
      <c r="AA90" s="107"/>
    </row>
    <row r="97" ht="189" customHeight="1" x14ac:dyDescent="0.25"/>
    <row r="98" ht="189" customHeight="1" x14ac:dyDescent="0.25"/>
    <row r="100" ht="204" customHeight="1" x14ac:dyDescent="0.25"/>
    <row r="107" ht="204" customHeight="1" x14ac:dyDescent="0.25"/>
    <row r="108" ht="204" customHeight="1" x14ac:dyDescent="0.25"/>
    <row r="109" ht="34.5" customHeight="1" x14ac:dyDescent="0.25"/>
    <row r="110" ht="34.5" customHeight="1" x14ac:dyDescent="0.25"/>
    <row r="113" ht="29.25" customHeight="1" x14ac:dyDescent="0.25"/>
    <row r="114" ht="29.25" customHeight="1" x14ac:dyDescent="0.25"/>
    <row r="115" ht="24" customHeight="1" x14ac:dyDescent="0.25"/>
    <row r="116" ht="24" customHeight="1" x14ac:dyDescent="0.25"/>
    <row r="117" ht="216.75" customHeight="1" x14ac:dyDescent="0.25"/>
    <row r="118" ht="216" customHeight="1" x14ac:dyDescent="0.25"/>
    <row r="119" ht="143.25" customHeight="1" x14ac:dyDescent="0.25"/>
    <row r="120" ht="165.95" customHeight="1" x14ac:dyDescent="0.25"/>
    <row r="127" ht="140.25" customHeight="1" x14ac:dyDescent="0.25"/>
    <row r="128" ht="165.95" customHeight="1" x14ac:dyDescent="0.25"/>
    <row r="132" ht="38.25" customHeight="1" x14ac:dyDescent="0.25"/>
    <row r="153" ht="24" customHeight="1" x14ac:dyDescent="0.25"/>
    <row r="155" ht="24" customHeight="1" x14ac:dyDescent="0.25"/>
    <row r="157" ht="27" customHeight="1" x14ac:dyDescent="0.25"/>
    <row r="161" ht="24.75" customHeight="1" x14ac:dyDescent="0.25"/>
    <row r="162" ht="30.75" customHeight="1" x14ac:dyDescent="0.25"/>
    <row r="164" ht="37.5" customHeight="1" x14ac:dyDescent="0.25"/>
    <row r="166" ht="27" customHeight="1" x14ac:dyDescent="0.25"/>
    <row r="167" ht="181.5" customHeight="1" x14ac:dyDescent="0.25"/>
    <row r="168" ht="204" customHeight="1" x14ac:dyDescent="0.25"/>
    <row r="169" ht="36" customHeight="1" x14ac:dyDescent="0.25"/>
    <row r="170" ht="36" customHeight="1" x14ac:dyDescent="0.25"/>
    <row r="172" ht="25.5" customHeight="1" x14ac:dyDescent="0.25"/>
    <row r="184" ht="42.75" customHeight="1" x14ac:dyDescent="0.25"/>
    <row r="185" ht="192.75" customHeight="1" x14ac:dyDescent="0.25"/>
    <row r="186" ht="192.95" customHeight="1" x14ac:dyDescent="0.25"/>
    <row r="187" ht="191.25" customHeight="1" x14ac:dyDescent="0.25"/>
    <row r="188" ht="192" customHeight="1" x14ac:dyDescent="0.25"/>
    <row r="189" ht="31.5" customHeight="1" x14ac:dyDescent="0.25"/>
    <row r="190" ht="31.5" customHeight="1" x14ac:dyDescent="0.25"/>
    <row r="191" ht="177.75" customHeight="1" x14ac:dyDescent="0.25"/>
    <row r="192" ht="177.95" customHeight="1" x14ac:dyDescent="0.25"/>
    <row r="194" ht="55.5" customHeight="1" x14ac:dyDescent="0.25"/>
    <row r="196" ht="48" customHeight="1" x14ac:dyDescent="0.25"/>
    <row r="198" ht="47.25" customHeight="1" x14ac:dyDescent="0.25"/>
    <row r="207" ht="198" customHeight="1" x14ac:dyDescent="0.25"/>
    <row r="208" ht="200.1" customHeight="1" x14ac:dyDescent="0.25"/>
    <row r="210" ht="30" customHeight="1" x14ac:dyDescent="0.25"/>
    <row r="212" ht="30" customHeight="1" x14ac:dyDescent="0.25"/>
    <row r="213" ht="46.5" customHeight="1" x14ac:dyDescent="0.25"/>
    <row r="214" ht="40.5" customHeight="1" x14ac:dyDescent="0.25"/>
    <row r="216" ht="56.25" customHeight="1" x14ac:dyDescent="0.25"/>
    <row r="218" ht="29.25" customHeight="1" x14ac:dyDescent="0.25"/>
    <row r="225" spans="2:27" ht="158.25" customHeight="1" x14ac:dyDescent="0.25"/>
    <row r="226" spans="2:27" ht="180" customHeight="1" x14ac:dyDescent="0.25"/>
    <row r="228" spans="2:27" ht="31.5" customHeight="1" x14ac:dyDescent="0.25"/>
    <row r="230" spans="2:27" ht="55.5" customHeight="1" x14ac:dyDescent="0.25"/>
    <row r="231" spans="2:27" s="2" customFormat="1" x14ac:dyDescent="0.2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2:27" s="2" customFormat="1" x14ac:dyDescent="0.25"/>
    <row r="233" spans="2:27" s="2" customFormat="1" x14ac:dyDescent="0.25"/>
    <row r="234" spans="2:27" s="2" customFormat="1" x14ac:dyDescent="0.25"/>
    <row r="235" spans="2:27" s="2" customFormat="1" x14ac:dyDescent="0.25"/>
    <row r="236" spans="2:27" s="2" customFormat="1" x14ac:dyDescent="0.25"/>
    <row r="237" spans="2:27" s="2" customFormat="1" x14ac:dyDescent="0.25"/>
    <row r="238" spans="2:27" s="2" customFormat="1" x14ac:dyDescent="0.25"/>
    <row r="239" spans="2:27" s="2" customFormat="1" x14ac:dyDescent="0.25"/>
    <row r="240" spans="2:27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ht="21" customHeight="1" x14ac:dyDescent="0.25"/>
    <row r="250" s="2" customFormat="1" ht="33" customHeigh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ht="75.75" customHeight="1" x14ac:dyDescent="0.25"/>
    <row r="256" s="2" customFormat="1" ht="75.75" customHeight="1" x14ac:dyDescent="0.25"/>
    <row r="257" spans="2:27" s="2" customFormat="1" ht="48.75" customHeight="1" x14ac:dyDescent="0.25"/>
    <row r="258" spans="2:27" s="2" customFormat="1" ht="51" customHeight="1" x14ac:dyDescent="0.25"/>
    <row r="259" spans="2:27" x14ac:dyDescent="0.25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</sheetData>
  <mergeCells count="32">
    <mergeCell ref="Z90:AA90"/>
    <mergeCell ref="B88:Z88"/>
    <mergeCell ref="B1:AA1"/>
    <mergeCell ref="B2:AA2"/>
    <mergeCell ref="B3:B4"/>
    <mergeCell ref="C3:C4"/>
    <mergeCell ref="F3:F4"/>
    <mergeCell ref="Z3:AA3"/>
    <mergeCell ref="E3:E4"/>
    <mergeCell ref="U3:Y3"/>
    <mergeCell ref="G3:H3"/>
    <mergeCell ref="D3:D4"/>
    <mergeCell ref="K3:Q3"/>
    <mergeCell ref="B5:AA5"/>
    <mergeCell ref="B9:AA9"/>
    <mergeCell ref="I7:Z7"/>
    <mergeCell ref="B7:G7"/>
    <mergeCell ref="B35:AA35"/>
    <mergeCell ref="B21:G21"/>
    <mergeCell ref="I21:Z21"/>
    <mergeCell ref="B33:G33"/>
    <mergeCell ref="I33:Z33"/>
    <mergeCell ref="B23:AA23"/>
    <mergeCell ref="B60:AA60"/>
    <mergeCell ref="B86:G86"/>
    <mergeCell ref="I86:Z86"/>
    <mergeCell ref="I44:Z44"/>
    <mergeCell ref="B45:AA45"/>
    <mergeCell ref="B46:AA46"/>
    <mergeCell ref="B58:G58"/>
    <mergeCell ref="I58:Z58"/>
    <mergeCell ref="B44:G44"/>
  </mergeCells>
  <phoneticPr fontId="2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Planilha1</vt:lpstr>
      <vt:lpstr>Tabela Resumo</vt:lpstr>
      <vt:lpstr>Mapa de Precificação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CAROLYNNE</dc:creator>
  <cp:lastModifiedBy>Nerina de Araújo Andrade</cp:lastModifiedBy>
  <dcterms:created xsi:type="dcterms:W3CDTF">2023-04-14T10:46:00Z</dcterms:created>
  <dcterms:modified xsi:type="dcterms:W3CDTF">2025-05-14T16:16:18Z</dcterms:modified>
</cp:coreProperties>
</file>