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ntonio.melo\Desktop\"/>
    </mc:Choice>
  </mc:AlternateContent>
  <xr:revisionPtr revIDLastSave="0" documentId="13_ncr:1_{FBE48C5A-5FFC-41E2-A959-3D2CDEDCA34C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Tabela Resumo" sheetId="10" r:id="rId1"/>
    <sheet name="Mapa de Precificação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0" l="1"/>
  <c r="F43" i="10"/>
  <c r="H41" i="10"/>
  <c r="F41" i="10"/>
  <c r="H39" i="10"/>
  <c r="F39" i="10"/>
  <c r="H37" i="10"/>
  <c r="F37" i="10"/>
  <c r="H35" i="10"/>
  <c r="F35" i="10"/>
  <c r="H33" i="10"/>
  <c r="F33" i="10"/>
  <c r="H31" i="10"/>
  <c r="F31" i="10"/>
  <c r="H30" i="10"/>
  <c r="F30" i="10"/>
  <c r="H29" i="10"/>
  <c r="F29" i="10"/>
  <c r="H28" i="10"/>
  <c r="F28" i="10"/>
  <c r="H27" i="10"/>
  <c r="F27" i="10"/>
  <c r="H26" i="10"/>
  <c r="F26" i="10"/>
  <c r="H24" i="10"/>
  <c r="F24" i="10"/>
  <c r="H22" i="10"/>
  <c r="F22" i="10"/>
  <c r="H20" i="10"/>
  <c r="F20" i="10"/>
  <c r="H18" i="10"/>
  <c r="F18" i="10"/>
  <c r="H16" i="10"/>
  <c r="F16" i="10"/>
  <c r="H14" i="10"/>
  <c r="F14" i="10"/>
  <c r="H12" i="10"/>
  <c r="F12" i="10"/>
  <c r="H10" i="10"/>
  <c r="F10" i="10"/>
  <c r="H8" i="10"/>
  <c r="F8" i="10"/>
  <c r="H6" i="10"/>
  <c r="H44" i="10" s="1"/>
  <c r="F6" i="10"/>
  <c r="S44" i="7"/>
  <c r="S27" i="7"/>
  <c r="S28" i="7"/>
  <c r="S29" i="7"/>
  <c r="S30" i="7"/>
  <c r="S31" i="7"/>
  <c r="S43" i="7"/>
  <c r="S41" i="7"/>
  <c r="S39" i="7"/>
  <c r="S37" i="7"/>
  <c r="S35" i="7"/>
  <c r="S33" i="7"/>
  <c r="S26" i="7"/>
  <c r="S24" i="7"/>
  <c r="S22" i="7"/>
  <c r="S20" i="7"/>
  <c r="S18" i="7"/>
  <c r="S16" i="7"/>
  <c r="S14" i="7"/>
  <c r="S12" i="7"/>
  <c r="S10" i="7"/>
  <c r="S8" i="7"/>
  <c r="S6" i="7"/>
  <c r="N43" i="7"/>
  <c r="M43" i="7"/>
  <c r="Q43" i="7" s="1"/>
  <c r="N41" i="7"/>
  <c r="O41" i="7" s="1"/>
  <c r="M41" i="7"/>
  <c r="N39" i="7"/>
  <c r="M39" i="7"/>
  <c r="N37" i="7"/>
  <c r="O37" i="7" s="1"/>
  <c r="M37" i="7"/>
  <c r="N35" i="7"/>
  <c r="M35" i="7"/>
  <c r="N33" i="7"/>
  <c r="M33" i="7"/>
  <c r="M27" i="7"/>
  <c r="N27" i="7"/>
  <c r="O27" i="7" s="1"/>
  <c r="M28" i="7"/>
  <c r="N28" i="7"/>
  <c r="M29" i="7"/>
  <c r="N29" i="7"/>
  <c r="O29" i="7" s="1"/>
  <c r="M30" i="7"/>
  <c r="O30" i="7" s="1"/>
  <c r="N30" i="7"/>
  <c r="M31" i="7"/>
  <c r="N31" i="7"/>
  <c r="N26" i="7"/>
  <c r="M26" i="7"/>
  <c r="Q26" i="7" s="1"/>
  <c r="N24" i="7"/>
  <c r="M24" i="7"/>
  <c r="N22" i="7"/>
  <c r="M22" i="7"/>
  <c r="P22" i="7" s="1"/>
  <c r="N20" i="7"/>
  <c r="M20" i="7"/>
  <c r="Q20" i="7" s="1"/>
  <c r="N18" i="7"/>
  <c r="M18" i="7"/>
  <c r="Q18" i="7" s="1"/>
  <c r="N16" i="7"/>
  <c r="O16" i="7" s="1"/>
  <c r="M16" i="7"/>
  <c r="N14" i="7"/>
  <c r="M14" i="7"/>
  <c r="N12" i="7"/>
  <c r="M12" i="7"/>
  <c r="Q12" i="7" s="1"/>
  <c r="N10" i="7"/>
  <c r="M10" i="7"/>
  <c r="N8" i="7"/>
  <c r="M8" i="7"/>
  <c r="P8" i="7" s="1"/>
  <c r="N6" i="7"/>
  <c r="M6" i="7"/>
  <c r="P14" i="7" l="1"/>
  <c r="Q33" i="7"/>
  <c r="Q30" i="7"/>
  <c r="Q35" i="7"/>
  <c r="P30" i="7"/>
  <c r="Q37" i="7"/>
  <c r="O24" i="7"/>
  <c r="O28" i="7"/>
  <c r="O33" i="7"/>
  <c r="O18" i="7"/>
  <c r="O43" i="7"/>
  <c r="O35" i="7"/>
  <c r="O20" i="7"/>
  <c r="O22" i="7"/>
  <c r="Q14" i="7"/>
  <c r="Q24" i="7"/>
  <c r="P29" i="7"/>
  <c r="P37" i="7"/>
  <c r="Q39" i="7"/>
  <c r="P41" i="7"/>
  <c r="O14" i="7"/>
  <c r="O26" i="7"/>
  <c r="O31" i="7"/>
  <c r="P27" i="7"/>
  <c r="Q41" i="7"/>
  <c r="Q16" i="7"/>
  <c r="P10" i="7"/>
  <c r="O10" i="7"/>
  <c r="P43" i="7"/>
  <c r="P39" i="7"/>
  <c r="O39" i="7"/>
  <c r="P35" i="7"/>
  <c r="P33" i="7"/>
  <c r="Q31" i="7"/>
  <c r="P31" i="7"/>
  <c r="Q28" i="7"/>
  <c r="Q27" i="7"/>
  <c r="P28" i="7"/>
  <c r="Q29" i="7"/>
  <c r="P26" i="7"/>
  <c r="P24" i="7"/>
  <c r="Q22" i="7"/>
  <c r="P20" i="7"/>
  <c r="P18" i="7"/>
  <c r="P16" i="7"/>
  <c r="O12" i="7"/>
  <c r="P12" i="7"/>
  <c r="Q10" i="7"/>
  <c r="O8" i="7"/>
  <c r="Q8" i="7"/>
  <c r="F41" i="7"/>
  <c r="F43" i="7"/>
  <c r="F12" i="7"/>
  <c r="F14" i="7"/>
  <c r="F16" i="7"/>
  <c r="F18" i="7"/>
  <c r="F20" i="7"/>
  <c r="F22" i="7"/>
  <c r="F24" i="7"/>
  <c r="F26" i="7"/>
  <c r="F27" i="7"/>
  <c r="F28" i="7"/>
  <c r="F29" i="7"/>
  <c r="F30" i="7"/>
  <c r="F31" i="7"/>
  <c r="F33" i="7"/>
  <c r="F35" i="7"/>
  <c r="F37" i="7"/>
  <c r="F39" i="7"/>
  <c r="F10" i="7"/>
  <c r="F8" i="7"/>
  <c r="F6" i="7"/>
  <c r="P6" i="7" l="1"/>
  <c r="Q6" i="7"/>
  <c r="O6" i="7"/>
</calcChain>
</file>

<file path=xl/sharedStrings.xml><?xml version="1.0" encoding="utf-8"?>
<sst xmlns="http://schemas.openxmlformats.org/spreadsheetml/2006/main" count="164" uniqueCount="71">
  <si>
    <t>Item</t>
  </si>
  <si>
    <t>Quantidade</t>
  </si>
  <si>
    <t>Preço 1</t>
  </si>
  <si>
    <t>Preço 2</t>
  </si>
  <si>
    <t>Preço 3</t>
  </si>
  <si>
    <t>Média</t>
  </si>
  <si>
    <t>Desvio Padrão</t>
  </si>
  <si>
    <t>Coeficiente de Variação</t>
  </si>
  <si>
    <t>Detalhamento do Item</t>
  </si>
  <si>
    <t>Valor Unitário</t>
  </si>
  <si>
    <t>Unidade de Medida/
Aferição</t>
  </si>
  <si>
    <t>Valor 
Total</t>
  </si>
  <si>
    <t>Preço 4</t>
  </si>
  <si>
    <t>Cálculos Estatísticos</t>
  </si>
  <si>
    <t>Método Matemático:
Média</t>
  </si>
  <si>
    <t>Limite Inferior</t>
  </si>
  <si>
    <t>Limite Superior</t>
  </si>
  <si>
    <t>Valor Total Estimado</t>
  </si>
  <si>
    <t>Banco de Preços</t>
  </si>
  <si>
    <t>Valor Unitario</t>
  </si>
  <si>
    <t>Valor Total</t>
  </si>
  <si>
    <t>ARP nº 001/2024</t>
  </si>
  <si>
    <t>PROCESSO N° 00002.001724/2025-17</t>
  </si>
  <si>
    <t>Unidade</t>
  </si>
  <si>
    <t>unidade</t>
  </si>
  <si>
    <t>UNIDADE</t>
  </si>
  <si>
    <t>Serviços de Preparação de Itens Nutritivos.</t>
  </si>
  <si>
    <t>Fornecedor 01</t>
  </si>
  <si>
    <t>Fornecedor 02</t>
  </si>
  <si>
    <t>Fornecedor 03</t>
  </si>
  <si>
    <t>Preço 5</t>
  </si>
  <si>
    <t>Preço 6</t>
  </si>
  <si>
    <t>LOTE 1
QUENTINHA COMUM Nº 08 COM SUCO</t>
  </si>
  <si>
    <t>LOTE 13
REFEIÇÃO DIÁRIA</t>
  </si>
  <si>
    <t>LOTE 2
QUENTINHA COMUM Nº 08 COM SUCO E SOBREMESA</t>
  </si>
  <si>
    <t>LOTE 3
QUENTINHA COMUM Nº 08 PRATO PRINCIPAL</t>
  </si>
  <si>
    <t>LOTE 6
QUENTINHA EXECUTIVA, DIVIDIDA EM NO MINIMO 3 COMPARTIMENTOS COM SUCO E SOBREMESA</t>
  </si>
  <si>
    <t>LOTE 7
REFEIÇÃO COMPLETA EMBALAGEM DIVIDIDA EM NO MINIMO 4 COMPARTIMENTO COM SUCO E SOBREMESA.</t>
  </si>
  <si>
    <t>LOTE 8
REFEIÇÃO COMPLETA EMBALAGEM INDIVIDUAL</t>
  </si>
  <si>
    <t>LOTE 9
LANCHE PARA CAFÉ DA MANHA 1</t>
  </si>
  <si>
    <t>LOTE 10
LANCHE PARA CAFÉ DA MANHA 2</t>
  </si>
  <si>
    <t>LOTE 11
KIT LANCHE</t>
  </si>
  <si>
    <t>LOTE 12
REFEICÃO TIPO ALMOÇO</t>
  </si>
  <si>
    <t>LOTE 14
SERVIÇO COM ATENDIMENTO FORA DO ESTABELECIMENTO/RESTAURANTE – (SERVIÇO DE BUFFET). CARDAPIO 1 - PRATO CONTEMPORANEO</t>
  </si>
  <si>
    <t>LOTE 15
SERVIÇO COM ATENDIMENTO FORA DO ESTABELECIMENTO/RESTAURANTE –(SERVIÇO DE BUFFET).CARDÁPIO 2 - COMIDA REGIONAL.</t>
  </si>
  <si>
    <t>LOTE 16
CARDÁPIOS SERVIDOS DENTRO DO ESTABELECIMENTO/RESTAURANTE. CARDAPIO 1 - PRATO CONTEMPORANEO</t>
  </si>
  <si>
    <t>LOTE 17
CARDÁPIOS SERVIDOS DENTRO DO ESTABELECIMENTO/RESTAURANTE. CARDÁPIO 2 - COMIDA REGIONAL.</t>
  </si>
  <si>
    <t>LOTE 4
QUENTINHA EXECUTIVA, DIVIDIDA EM NO MINIMO O3 COMPARTIMENTOS COM SUCO</t>
  </si>
  <si>
    <t>LOTE 5
QUENTINHA EXECUTIVA, DIVIDIDA EM NO MINIMO 3 COMPARTIMENTOS COM SOBREMESA</t>
  </si>
  <si>
    <r>
      <rPr>
        <b/>
        <sz val="9"/>
        <color rgb="FF000000"/>
        <rFont val="Calibri"/>
        <family val="2"/>
      </rPr>
      <t xml:space="preserve">QUENTINHA COMUM Nº 08 com suco; </t>
    </r>
    <r>
      <rPr>
        <sz val="9"/>
        <color rgb="FF000000"/>
        <rFont val="Calibri"/>
        <family val="2"/>
      </rPr>
      <t>Prato principal: 02 tipos de carnes, 01 tipo de arroz, salada de vegetais folhosos e legumes (crua e cozida), feijão e macarrão, e suco de fruta natural (embalagem: copo descartável c/tampa). Acompanhado de 01 (um) KIT (descartável) com GARFO e FACA, fabricados em poliestireno de alta durabilidade, e guardanapo de papel, folha simples, branco. No minimo 500g.</t>
    </r>
  </si>
  <si>
    <r>
      <rPr>
        <b/>
        <sz val="9"/>
        <color rgb="FF000000"/>
        <rFont val="Calibri"/>
        <family val="2"/>
      </rPr>
      <t>QUENTINHA COMUM Nº 08 com suco e sobremesa;</t>
    </r>
    <r>
      <rPr>
        <sz val="9"/>
        <color rgb="FF000000"/>
        <rFont val="Calibri"/>
        <family val="2"/>
      </rPr>
      <t xml:space="preserve"> Prato principal: 02 tipos de carnes, 01 tipo de arroz, salada de vegetais folhosos e legumes (crua e cozida), feijão e macarrão, e suco de fruta natural (embalagem: copo descartável c/tampa). Acompanhado de 01 (um) KIT (descartável) com GARFO e FACA, fabricados em poliestireno de alta durabilidade, e guardanapo de papel, folha simples, branco. No minimo 500g.</t>
    </r>
  </si>
  <si>
    <r>
      <rPr>
        <b/>
        <sz val="9"/>
        <color rgb="FF000000"/>
        <rFont val="Calibri"/>
        <family val="2"/>
      </rPr>
      <t>QUENTINHA COMUM nº 08 Prato principal:</t>
    </r>
    <r>
      <rPr>
        <sz val="9"/>
        <color rgb="FF000000"/>
        <rFont val="Calibri"/>
        <family val="2"/>
      </rPr>
      <t xml:space="preserve"> 02 tipos de carnes, 01 tipo de arroz, saladas de vegetais folhosos e legumes (cruas e cozidas), feijão e macarrão, farofa. Acompanhado de 01 (um) KIT (descartável) com garfo e faca, fabricados em poliestireno de alta durabilidade. no minimo 500g.</t>
    </r>
  </si>
  <si>
    <r>
      <rPr>
        <b/>
        <sz val="9"/>
        <color rgb="FF000000"/>
        <rFont val="Calibri"/>
        <family val="2"/>
      </rPr>
      <t>QUENTINHA EXECUTIVA, dividida em no mínimo três compartimentos com suco e sobremesa.</t>
    </r>
    <r>
      <rPr>
        <sz val="9"/>
        <color rgb="FF000000"/>
        <rFont val="Calibri"/>
        <family val="2"/>
      </rPr>
      <t xml:space="preserve"> Prato principal: 03 tipos de carnes, 01 tipo de arroz, 02 tipos de saladas de vegetais folhosos e legumes (crua e cozida), feijão, macarrão, torta e farofa - copo de suco de fruta natural (embalagem: copo descartável c/tampa) e sobremesa (fruta ou doce). Acompanhado de 01 (um) KIT (descartável) com Garfo, faca e colher, fabricados em poliestireno de alta durabilidade, e guardanapo de papel, folha simples, branco. no minimo 600g. </t>
    </r>
  </si>
  <si>
    <r>
      <rPr>
        <b/>
        <sz val="9"/>
        <color rgb="FF000000"/>
        <rFont val="Calibri"/>
        <family val="2"/>
      </rPr>
      <t>REFEIÇÃO COMPLETA EMBALAGEM</t>
    </r>
    <r>
      <rPr>
        <sz val="9"/>
        <color rgb="FF000000"/>
        <rFont val="Calibri"/>
        <family val="2"/>
      </rPr>
      <t>: dividida em no mínimo quatro compartimentos com suco e sobremesa. Prato principal: 03 tipos de carnes, 02 tipo de arroz, 02 tipos de salada de vegetais folhosos e legumes (crua e cozida), feijão, macarrão, torta, farofa, copo de suco, com fruta ou doce (sobremesa). Acompanhado de 01 (um) KIT (descartável) com garfo, faca e colher, fabricados em poliestireno de alta durabilidade, e guardanapo de papel, folha simples, branco. Embalagem apropriada com divisórias. No minimo 800g.</t>
    </r>
  </si>
  <si>
    <r>
      <rPr>
        <b/>
        <sz val="9"/>
        <color rgb="FF000000"/>
        <rFont val="Calibri"/>
        <family val="2"/>
      </rPr>
      <t>REFEIÇÃO COMPLETA embalagem individual Prato principal:</t>
    </r>
    <r>
      <rPr>
        <sz val="9"/>
        <color rgb="FF000000"/>
        <rFont val="Calibri"/>
        <family val="2"/>
      </rPr>
      <t xml:space="preserve"> 02 tipos de carnes, 01 tipo de arroz, 02 tipos de salada de vegetais folhosos e legumes (crua e cozida), torta, farofa, purê de batata. </t>
    </r>
  </si>
  <si>
    <r>
      <rPr>
        <b/>
        <sz val="9"/>
        <color rgb="FF000000"/>
        <rFont val="Calibri"/>
        <family val="2"/>
      </rPr>
      <t>LANCHE PARA CAFÉ DA MANHÃ</t>
    </r>
    <r>
      <rPr>
        <sz val="9"/>
        <color rgb="FF000000"/>
        <rFont val="Calibri"/>
        <family val="2"/>
      </rPr>
      <t>: pão 50g untado com manteiga ou margarina, 01 suco caixinha 200ml, 01 fruta (banana, maçã, tangerina ou fatia) da estação.</t>
    </r>
  </si>
  <si>
    <r>
      <rPr>
        <b/>
        <sz val="9"/>
        <color rgb="FF000000"/>
        <rFont val="Calibri"/>
        <family val="2"/>
      </rPr>
      <t>LANCHE PARA CAFÉ DA MANHÃ</t>
    </r>
    <r>
      <rPr>
        <sz val="9"/>
        <color rgb="FF000000"/>
        <rFont val="Calibri"/>
        <family val="2"/>
      </rPr>
      <t>: Bebida láctea UHT, sabor chocolate, de 200ml, suco de fruta, sabores diversos, de 200ml, 2 pães de 50g, queijo processado UHT 34g (2 sachês de 17g), margarina com sal (10 g) e uma fruta embalada individualmente em saco plástico transparente.</t>
    </r>
  </si>
  <si>
    <r>
      <rPr>
        <b/>
        <sz val="9"/>
        <color rgb="FF000000"/>
        <rFont val="Calibri"/>
        <family val="2"/>
      </rPr>
      <t>KIT LANCHE:</t>
    </r>
    <r>
      <rPr>
        <sz val="9"/>
        <color rgb="FF000000"/>
        <rFont val="Calibri"/>
        <family val="2"/>
      </rPr>
      <t xml:space="preserve"> café; leite; 2 tipos de suco (laranja, maracujá, tangerina, abacaxi, uva, caju, goiaba ou limão); mini sanduíche (escolher duas opções de sabores, mini salgado (mini esfiha ou mini croissant ou mini pão de queijo ou mini empada ou mini quich ou mini pão de batata c/ requeijão ou salgadinhos de festa); bolo (chocolate, cenoura com chocolate, mesclado, fubá, laranja ou limão); mini pão doce (carolina, sonho, mini lua de mel, mini torta de fruta, mini brigadeiro, mini beijinho, mini pão de mel, mini croissat doce banana, chocolate); acompanhamento de copos, pratos, colher, garfo e faca descartáveis e guardanapos de papel brancos.</t>
    </r>
  </si>
  <si>
    <r>
      <rPr>
        <b/>
        <sz val="9"/>
        <color rgb="FF000000"/>
        <rFont val="Calibri"/>
        <family val="2"/>
      </rPr>
      <t>Fornecimento de Refeições Tipo ALMOÇO</t>
    </r>
    <r>
      <rPr>
        <sz val="9"/>
        <color rgb="FF000000"/>
        <rFont val="Calibri"/>
        <family val="2"/>
      </rPr>
      <t xml:space="preserve"> em balcões térmicos, balanceadas e de qualidade, 1 tipo de proteína, Arroz, Feijão, Macarrão, Farinha, Salada, Sobremesa e 1 copo de suco natural.</t>
    </r>
    <r>
      <rPr>
        <sz val="9"/>
        <color rgb="FFFF0000"/>
        <rFont val="Calibri"/>
        <family val="2"/>
      </rPr>
      <t xml:space="preserve"> </t>
    </r>
  </si>
  <si>
    <r>
      <rPr>
        <b/>
        <sz val="9"/>
        <color rgb="FF000000"/>
        <rFont val="Calibri"/>
        <family val="2"/>
      </rPr>
      <t>DESJEJUM Entrada:</t>
    </r>
    <r>
      <rPr>
        <sz val="9"/>
        <color rgb="FF000000"/>
        <rFont val="Calibri"/>
        <family val="2"/>
      </rPr>
      <t xml:space="preserve"> fruta. Prato Principal: tubérculo ou cuscuz com queijo ou ovo, ou mingau ou arroz doce ou munguzá com bolo Acompanhamento: pão com manteiga. Bebida: café com leite. </t>
    </r>
  </si>
  <si>
    <r>
      <rPr>
        <b/>
        <sz val="9"/>
        <color rgb="FF000000"/>
        <rFont val="Calibri"/>
        <family val="2"/>
      </rPr>
      <t>COLAÇÃO.</t>
    </r>
    <r>
      <rPr>
        <sz val="9"/>
        <color rgb="FF000000"/>
        <rFont val="Calibri"/>
        <family val="2"/>
      </rPr>
      <t xml:space="preserve"> Prato principal: fruta ou suco de frutas ou salada de frutas.</t>
    </r>
  </si>
  <si>
    <r>
      <rPr>
        <b/>
        <sz val="9"/>
        <color rgb="FF000000"/>
        <rFont val="Calibri"/>
        <family val="2"/>
      </rPr>
      <t xml:space="preserve">ALMOÇO. </t>
    </r>
    <r>
      <rPr>
        <sz val="9"/>
        <color rgb="FF000000"/>
        <rFont val="Calibri"/>
        <family val="2"/>
      </rPr>
      <t>Entrada: salada crua ou cozida. Prato principal: carne ou frango ou peixe ou víscera. Opção: carne ou frango. Acompanhamentos: arroz e feijão. Guarnição: legumes ou purês ou souflês. Sobremesa: fruta ou suco.</t>
    </r>
  </si>
  <si>
    <r>
      <rPr>
        <b/>
        <sz val="9"/>
        <color rgb="FF000000"/>
        <rFont val="Calibri"/>
        <family val="2"/>
      </rPr>
      <t>LANCHE</t>
    </r>
    <r>
      <rPr>
        <sz val="9"/>
        <color rgb="FF000000"/>
        <rFont val="Calibri"/>
        <family val="2"/>
      </rPr>
      <t xml:space="preserve">. Prato principal: iogurte ou leite com cereais ou suco com leite ou vitamina. Acompanhamentos: biscoitos ou bolo ou sanduiche ou salgado.
</t>
    </r>
  </si>
  <si>
    <r>
      <rPr>
        <b/>
        <sz val="9"/>
        <color rgb="FF000000"/>
        <rFont val="Calibri"/>
        <family val="2"/>
      </rPr>
      <t>JANTAR</t>
    </r>
    <r>
      <rPr>
        <sz val="9"/>
        <color rgb="FF000000"/>
        <rFont val="Calibri"/>
        <family val="2"/>
      </rPr>
      <t>. Entrada: sopa. Prato principal: pão com manteiga/ tubérculos ou cuscuz ou raiz ou arroz/tapioca/flocos de milho ou massas ou banana da terra. Acompanhamentos: pão com manteiga. Bebida: café com leite.</t>
    </r>
  </si>
  <si>
    <r>
      <rPr>
        <b/>
        <sz val="9"/>
        <color rgb="FF000000"/>
        <rFont val="Calibri"/>
        <family val="2"/>
      </rPr>
      <t>CEIA</t>
    </r>
    <r>
      <rPr>
        <sz val="9"/>
        <color rgb="FF000000"/>
        <rFont val="Calibri"/>
        <family val="2"/>
      </rPr>
      <t>. Prato principal: leite com cereal ou mingau ou suco/ chá .</t>
    </r>
  </si>
  <si>
    <r>
      <rPr>
        <b/>
        <sz val="9"/>
        <color rgb="FF000000"/>
        <rFont val="Calibri"/>
        <family val="2"/>
      </rPr>
      <t>SERVIÇO COM ATENDIMENTO FORA DO ESTABELECIMENTO/RESTAURANTE –SERVIÇO DE BUFFET).</t>
    </r>
    <r>
      <rPr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CARDAPIO 1 - PRATO CONTEMPORANEO.</t>
    </r>
    <r>
      <rPr>
        <sz val="9"/>
        <color rgb="FF000000"/>
        <rFont val="Calibri"/>
        <family val="2"/>
      </rPr>
      <t xml:space="preserve"> APERETIVOS: mandioca frita, tabua de frios variados, batata frita, batata portuguesa, isca de pescada amarela. SALADAS: salada do chefe, caesar sald, salada a moda da casa. QUENTES: três medalhões de filé com anel de bacon ao molho madeira, file à parmegiana com molho de tomate, muçarela e purê de batata,  filezinho de pescada ao molho de alcaparras, camarão aos 4 queijos, camarão ao catupiry. ACOMPANHAMENTO: arroz com feijão (baião de dois), arroz branco, arroz a grega, maria izabel, arroz biro-biro, feijão tropeiro. SOBREMESA: doces típicos do Piauí (variados sabores-mínimo 5). BEBIDAS: agua mineral, refrigerantes variados, cajuína. </t>
    </r>
  </si>
  <si>
    <r>
      <rPr>
        <b/>
        <sz val="9"/>
        <color rgb="FF000000"/>
        <rFont val="Calibri"/>
        <family val="2"/>
      </rPr>
      <t xml:space="preserve">SERVIÇO COM ATENDIMENTO FORA DO ESTABELECIMENTO/RESTAURANTE –SERVIÇO DE BUFFET).CARDÁPIO 2 - COMIDA REGIONAL.  </t>
    </r>
    <r>
      <rPr>
        <sz val="9"/>
        <color rgb="FF000000"/>
        <rFont val="Calibri"/>
        <family val="2"/>
      </rPr>
      <t xml:space="preserve">APERETIVOS: bolinhos de macaxeira recheados com charque, bolinhos de abobora com carne seca, coraçãozinhos grelhados. SALADAS: saladas de feijão verde com verdura, molho: sal, limão e azeite. QUENTES: carne de sol grelhada na manteiga de garrafa, galinha caipira à cabidela, arroz de capote (galinha da angola misturada com arroz), carneiro ao olho de leite de coco, linguiça caseira. ACOMPANHAMENTO: arroz com carne seca (maria izabel), arroz com feijão (baião de dois), macaxeira cozida, passada na manteiga de garrafa, paçoca de carne de sol. SOBREMESA: doces típicos do Piauí (variados sabores-mínimo de 05). BEBIDAS: agua mineral, refrigerantes variados, cajuína, sucos variados. </t>
    </r>
  </si>
  <si>
    <r>
      <rPr>
        <b/>
        <sz val="9"/>
        <color rgb="FF000000"/>
        <rFont val="Calibri"/>
        <family val="2"/>
      </rPr>
      <t xml:space="preserve">CARDÁPIOS SERVIDOS DENTRO DO ESTABELECIMENTO/RESTAURANTE. </t>
    </r>
    <r>
      <rPr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CARDAPIO 1 - PRATO CONTEMPORANEO.</t>
    </r>
    <r>
      <rPr>
        <sz val="9"/>
        <color rgb="FF000000"/>
        <rFont val="Calibri"/>
        <family val="2"/>
      </rPr>
      <t xml:space="preserve"> APERETIVOS: mandioca frita, tabua de frios variados, batata frita, batata portuguesa, isca de pescada amarela. SALADAS: salada do chefe, caesar sald, salada a moda da casa. QUENTES: três medalhões de filé com anel de bacon ao molho madeira, file à parmegiana com molho de tomate, muçarela e purê de batata,  filezinho de pescada ao molho de alcaparras, camarão aos 4 queijos, camarão ao catupiry. ACOMPANHAMENTO: arroz com feijão (baião de dois), arroz branco, arroz a grega, maria izabel, arroz biro-biro, feijão tropeiro. SOBREMESA: doces típicos do Piauí (variados sabores-mínimo 5). BEBIDAS: agua mineral, refrigerantes variados, cajuína. </t>
    </r>
  </si>
  <si>
    <r>
      <rPr>
        <b/>
        <sz val="9"/>
        <color rgb="FF000000"/>
        <rFont val="Calibri"/>
        <family val="2"/>
      </rPr>
      <t xml:space="preserve">CARDÁPIOS SERVIDOS DENTRO DO ESTABELECIMENTO/RESTAURANTE. CARDÁPIO 2 - COMIDA REGIONAL.  </t>
    </r>
    <r>
      <rPr>
        <sz val="9"/>
        <color rgb="FF000000"/>
        <rFont val="Calibri"/>
        <family val="2"/>
      </rPr>
      <t xml:space="preserve">APERETIVOS: bolinhos de macaxeira recheados com charque, bolinhos de abobora com carne seca, coraçãozinhos grelhados. SALADAS: saladas de feijão verde com verdura, molho: sal, limão e azeite. QUENTES: carne de sol grelhada na manteiga de garrafa, galinha caipira à cabidela, arroz de capote (galinha da angola misturada com arroz), carneiro ao olho de leite de coco, linguiça caseira. ACOMPANHAMENTO: arroz com carne seca (maria izabel), arroz com feijão (baião de dois), macaxeira cozida, passada na manteiga de garrafa, paçoca de carne de sol. SOBREMESA: doces típicos do Piauí (variados sabores-mínimo de 05). BEBIDAS: agua mineral, refrigerantes variados, cajuína, sucos variados. </t>
    </r>
  </si>
  <si>
    <r>
      <rPr>
        <b/>
        <sz val="9"/>
        <color rgb="FF000000"/>
        <rFont val="Calibri"/>
        <family val="2"/>
      </rPr>
      <t>QUENTINHA EXECUTIVA, dividida em no mínimo três compartimentos com suco</t>
    </r>
    <r>
      <rPr>
        <sz val="9"/>
        <color rgb="FF000000"/>
        <rFont val="Calibri"/>
        <family val="2"/>
      </rPr>
      <t>. 1 Prato principal: 03 tipos de carnes, 01 tipo de arroz, 02 tipos de saladas de vegetais folhosos e legumes (cruas e cozidas), feijão e macarrão, torta e copo de suco de fruta natural (embalagem: copo descartável c/tampa). Acompanhado de 01 (um) KIT (descartável) com Garfo, faca e colher, fabricados em poliestireno de alta durabilidade , e guardanapo de papel, folha simples, branco. no mínimo 600g.</t>
    </r>
  </si>
  <si>
    <r>
      <rPr>
        <b/>
        <sz val="9"/>
        <color rgb="FF000000"/>
        <rFont val="Calibri"/>
        <family val="2"/>
      </rPr>
      <t>QUENTINHA EXECUTIVA, dividida em no mínimo três compartimentos com sobremesa</t>
    </r>
    <r>
      <rPr>
        <sz val="9"/>
        <color rgb="FF000000"/>
        <rFont val="Calibri"/>
        <family val="2"/>
      </rPr>
      <t>. Prato principal: 03 tipos de carnes, 01 tipo de arroz, 02 tipos de saladas de vegetais folhosos e legumes (cruas e cozidas), feijão e macarrão, torta e sobremesa. Acompanhado de 01 (um) KIT (descartável) com garfo, faca e colher, fabricados em poliestireno de alta durabilidade, e guardanapo de papel, folha simples, branco. no minimo 600g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</si>
</sst>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63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164" fontId="8" fillId="4" borderId="5" xfId="1" applyNumberFormat="1" applyFont="1" applyFill="1" applyBorder="1" applyAlignment="1">
      <alignment horizontal="center" vertical="center" wrapText="1"/>
    </xf>
    <xf numFmtId="1" fontId="8" fillId="4" borderId="5" xfId="1" applyNumberFormat="1" applyFont="1" applyFill="1" applyBorder="1" applyAlignment="1">
      <alignment horizontal="center" vertical="center" wrapText="1"/>
    </xf>
    <xf numFmtId="9" fontId="8" fillId="4" borderId="5" xfId="3" applyFont="1" applyFill="1" applyBorder="1" applyAlignment="1">
      <alignment horizontal="center" vertical="center" wrapText="1"/>
    </xf>
    <xf numFmtId="44" fontId="8" fillId="4" borderId="5" xfId="1" applyFont="1" applyFill="1" applyBorder="1" applyAlignment="1">
      <alignment horizontal="center" vertical="center" wrapText="1"/>
    </xf>
    <xf numFmtId="44" fontId="9" fillId="0" borderId="5" xfId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64" fontId="11" fillId="3" borderId="5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44" fontId="9" fillId="3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5" xfId="0" applyFont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 wrapText="1"/>
    </xf>
    <xf numFmtId="164" fontId="14" fillId="6" borderId="5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164" fontId="15" fillId="6" borderId="1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justify" vertical="top"/>
    </xf>
    <xf numFmtId="0" fontId="9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justify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justify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64" fontId="12" fillId="3" borderId="2" xfId="1" applyNumberFormat="1" applyFont="1" applyFill="1" applyBorder="1" applyAlignment="1">
      <alignment horizontal="center" vertical="center" wrapText="1"/>
    </xf>
    <xf numFmtId="164" fontId="12" fillId="3" borderId="11" xfId="1" applyNumberFormat="1" applyFont="1" applyFill="1" applyBorder="1" applyAlignment="1">
      <alignment horizontal="center" vertical="center" wrapText="1"/>
    </xf>
    <xf numFmtId="164" fontId="12" fillId="3" borderId="3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2" xfId="0" quotePrefix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5">
    <cellStyle name="Moeda" xfId="1" builtinId="4"/>
    <cellStyle name="Normal" xfId="0" builtinId="0"/>
    <cellStyle name="Normal 2" xfId="4" xr:uid="{0BC9307C-A443-4C73-AF13-AAF16B7E2823}"/>
    <cellStyle name="Porcentagem" xfId="3" builtinId="5"/>
    <cellStyle name="Vírgul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70908</xdr:rowOff>
    </xdr:from>
    <xdr:to>
      <xdr:col>1</xdr:col>
      <xdr:colOff>894291</xdr:colOff>
      <xdr:row>0</xdr:row>
      <xdr:rowOff>719666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91C8747-8364-4AA4-B704-31B462AEB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70908"/>
          <a:ext cx="1100666" cy="648758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0</xdr:row>
      <xdr:rowOff>42332</xdr:rowOff>
    </xdr:from>
    <xdr:to>
      <xdr:col>7</xdr:col>
      <xdr:colOff>951177</xdr:colOff>
      <xdr:row>0</xdr:row>
      <xdr:rowOff>735541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BBFE29-4510-4981-BAAB-1A8843690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0925" y="42332"/>
          <a:ext cx="1094052" cy="693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70908</xdr:rowOff>
    </xdr:from>
    <xdr:to>
      <xdr:col>1</xdr:col>
      <xdr:colOff>894291</xdr:colOff>
      <xdr:row>0</xdr:row>
      <xdr:rowOff>719666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E7CDB9-1943-419F-B0C2-82430FE90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70908"/>
          <a:ext cx="1100666" cy="648758"/>
        </a:xfrm>
        <a:prstGeom prst="rect">
          <a:avLst/>
        </a:prstGeom>
      </xdr:spPr>
    </xdr:pic>
    <xdr:clientData/>
  </xdr:twoCellAnchor>
  <xdr:twoCellAnchor editAs="oneCell">
    <xdr:from>
      <xdr:col>17</xdr:col>
      <xdr:colOff>504825</xdr:colOff>
      <xdr:row>0</xdr:row>
      <xdr:rowOff>42332</xdr:rowOff>
    </xdr:from>
    <xdr:to>
      <xdr:col>18</xdr:col>
      <xdr:colOff>951177</xdr:colOff>
      <xdr:row>0</xdr:row>
      <xdr:rowOff>735541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4CA817-7ED6-4161-A500-14E934CA0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0925" y="42332"/>
          <a:ext cx="1094052" cy="693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3D482-3E32-4FFA-9C6C-38D1FB1279B9}">
  <dimension ref="A1:H47"/>
  <sheetViews>
    <sheetView topLeftCell="A40" zoomScaleNormal="100" workbookViewId="0">
      <selection activeCell="H35" sqref="H35"/>
    </sheetView>
  </sheetViews>
  <sheetFormatPr defaultRowHeight="15" x14ac:dyDescent="0.25"/>
  <cols>
    <col min="1" max="1" width="4.42578125" customWidth="1"/>
    <col min="2" max="2" width="63.140625" customWidth="1"/>
    <col min="3" max="3" width="10.7109375" customWidth="1"/>
    <col min="4" max="5" width="10.28515625" customWidth="1"/>
    <col min="6" max="6" width="14.140625" customWidth="1"/>
    <col min="7" max="7" width="9.7109375" customWidth="1"/>
    <col min="8" max="8" width="14.85546875" customWidth="1"/>
  </cols>
  <sheetData>
    <row r="1" spans="1:8" ht="60" customHeight="1" x14ac:dyDescent="0.25">
      <c r="A1" s="50" t="s">
        <v>22</v>
      </c>
      <c r="B1" s="50"/>
      <c r="C1" s="50"/>
      <c r="D1" s="50"/>
      <c r="E1" s="50"/>
      <c r="F1" s="50"/>
      <c r="G1" s="50"/>
      <c r="H1" s="50"/>
    </row>
    <row r="2" spans="1:8" ht="29.25" customHeight="1" x14ac:dyDescent="0.25">
      <c r="A2" s="51" t="s">
        <v>26</v>
      </c>
      <c r="B2" s="51"/>
      <c r="C2" s="51"/>
      <c r="D2" s="51"/>
      <c r="E2" s="51"/>
      <c r="F2" s="51"/>
      <c r="G2" s="51"/>
      <c r="H2" s="51"/>
    </row>
    <row r="3" spans="1:8" ht="33.75" customHeight="1" x14ac:dyDescent="0.25">
      <c r="A3" s="52" t="s">
        <v>0</v>
      </c>
      <c r="B3" s="53" t="s">
        <v>8</v>
      </c>
      <c r="C3" s="53" t="s">
        <v>10</v>
      </c>
      <c r="D3" s="53" t="s">
        <v>1</v>
      </c>
      <c r="E3" s="55" t="s">
        <v>21</v>
      </c>
      <c r="F3" s="56"/>
      <c r="G3" s="57" t="s">
        <v>14</v>
      </c>
      <c r="H3" s="58"/>
    </row>
    <row r="4" spans="1:8" ht="48" customHeight="1" x14ac:dyDescent="0.25">
      <c r="A4" s="52"/>
      <c r="B4" s="54"/>
      <c r="C4" s="54"/>
      <c r="D4" s="54"/>
      <c r="E4" s="14" t="s">
        <v>19</v>
      </c>
      <c r="F4" s="14" t="s">
        <v>20</v>
      </c>
      <c r="G4" s="1" t="s">
        <v>9</v>
      </c>
      <c r="H4" s="1" t="s">
        <v>11</v>
      </c>
    </row>
    <row r="5" spans="1:8" ht="29.25" customHeight="1" x14ac:dyDescent="0.25">
      <c r="A5" s="44" t="s">
        <v>32</v>
      </c>
      <c r="B5" s="45"/>
      <c r="C5" s="45"/>
      <c r="D5" s="45"/>
      <c r="E5" s="45"/>
      <c r="F5" s="45"/>
      <c r="G5" s="45"/>
      <c r="H5" s="46"/>
    </row>
    <row r="6" spans="1:8" ht="83.25" customHeight="1" x14ac:dyDescent="0.25">
      <c r="A6" s="16">
        <v>1</v>
      </c>
      <c r="B6" s="17" t="s">
        <v>49</v>
      </c>
      <c r="C6" s="18" t="s">
        <v>23</v>
      </c>
      <c r="D6" s="19">
        <v>31802</v>
      </c>
      <c r="E6" s="20">
        <v>14.29</v>
      </c>
      <c r="F6" s="20">
        <f>E6*D6</f>
        <v>454450.57999999996</v>
      </c>
      <c r="G6" s="8">
        <v>18.59</v>
      </c>
      <c r="H6" s="8">
        <f>G6*D6</f>
        <v>591199.18000000005</v>
      </c>
    </row>
    <row r="7" spans="1:8" ht="34.5" customHeight="1" x14ac:dyDescent="0.25">
      <c r="A7" s="44" t="s">
        <v>34</v>
      </c>
      <c r="B7" s="45"/>
      <c r="C7" s="45"/>
      <c r="D7" s="45"/>
      <c r="E7" s="45"/>
      <c r="F7" s="45"/>
      <c r="G7" s="45"/>
      <c r="H7" s="46"/>
    </row>
    <row r="8" spans="1:8" ht="92.25" customHeight="1" x14ac:dyDescent="0.25">
      <c r="A8" s="21">
        <v>2</v>
      </c>
      <c r="B8" s="17" t="s">
        <v>50</v>
      </c>
      <c r="C8" s="22" t="s">
        <v>23</v>
      </c>
      <c r="D8" s="23">
        <v>70383</v>
      </c>
      <c r="E8" s="24">
        <v>13.9</v>
      </c>
      <c r="F8" s="20">
        <f>E8*D8</f>
        <v>978323.70000000007</v>
      </c>
      <c r="G8" s="9">
        <v>17.25</v>
      </c>
      <c r="H8" s="8">
        <f>G8*D8</f>
        <v>1214106.75</v>
      </c>
    </row>
    <row r="9" spans="1:8" ht="33.75" customHeight="1" x14ac:dyDescent="0.25">
      <c r="A9" s="44" t="s">
        <v>35</v>
      </c>
      <c r="B9" s="45"/>
      <c r="C9" s="45"/>
      <c r="D9" s="45"/>
      <c r="E9" s="45"/>
      <c r="F9" s="45"/>
      <c r="G9" s="45"/>
      <c r="H9" s="46"/>
    </row>
    <row r="10" spans="1:8" ht="67.5" customHeight="1" x14ac:dyDescent="0.25">
      <c r="A10" s="16">
        <v>3</v>
      </c>
      <c r="B10" s="17" t="s">
        <v>51</v>
      </c>
      <c r="C10" s="22" t="s">
        <v>23</v>
      </c>
      <c r="D10" s="23">
        <v>471211</v>
      </c>
      <c r="E10" s="25">
        <v>14.89</v>
      </c>
      <c r="F10" s="20">
        <f>E10*D10</f>
        <v>7016331.79</v>
      </c>
      <c r="G10" s="9">
        <v>17.32</v>
      </c>
      <c r="H10" s="8">
        <f>G10*D10</f>
        <v>8161374.5200000005</v>
      </c>
    </row>
    <row r="11" spans="1:8" ht="30.75" customHeight="1" x14ac:dyDescent="0.25">
      <c r="A11" s="44" t="s">
        <v>36</v>
      </c>
      <c r="B11" s="45"/>
      <c r="C11" s="45"/>
      <c r="D11" s="45"/>
      <c r="E11" s="45"/>
      <c r="F11" s="45"/>
      <c r="G11" s="45"/>
      <c r="H11" s="46"/>
    </row>
    <row r="12" spans="1:8" ht="105.75" customHeight="1" x14ac:dyDescent="0.25">
      <c r="A12" s="16">
        <v>6</v>
      </c>
      <c r="B12" s="26" t="s">
        <v>52</v>
      </c>
      <c r="C12" s="27" t="s">
        <v>23</v>
      </c>
      <c r="D12" s="23">
        <v>60420</v>
      </c>
      <c r="E12" s="28">
        <v>20.99</v>
      </c>
      <c r="F12" s="20">
        <f>E12*D12</f>
        <v>1268215.7999999998</v>
      </c>
      <c r="G12" s="9">
        <v>28.68</v>
      </c>
      <c r="H12" s="8">
        <f>G12*D12</f>
        <v>1732845.6</v>
      </c>
    </row>
    <row r="13" spans="1:8" ht="41.25" customHeight="1" x14ac:dyDescent="0.25">
      <c r="A13" s="44" t="s">
        <v>37</v>
      </c>
      <c r="B13" s="45"/>
      <c r="C13" s="45"/>
      <c r="D13" s="45"/>
      <c r="E13" s="45"/>
      <c r="F13" s="45"/>
      <c r="G13" s="45"/>
      <c r="H13" s="46"/>
    </row>
    <row r="14" spans="1:8" ht="123.75" customHeight="1" x14ac:dyDescent="0.25">
      <c r="A14" s="16">
        <v>7</v>
      </c>
      <c r="B14" s="26" t="s">
        <v>53</v>
      </c>
      <c r="C14" s="27" t="s">
        <v>23</v>
      </c>
      <c r="D14" s="23">
        <v>65310</v>
      </c>
      <c r="E14" s="25">
        <v>42.99</v>
      </c>
      <c r="F14" s="20">
        <f>E14*D14</f>
        <v>2807676.9</v>
      </c>
      <c r="G14" s="9">
        <v>57.64</v>
      </c>
      <c r="H14" s="8">
        <f>G14*D14</f>
        <v>3764468.4</v>
      </c>
    </row>
    <row r="15" spans="1:8" ht="34.5" customHeight="1" x14ac:dyDescent="0.25">
      <c r="A15" s="44" t="s">
        <v>38</v>
      </c>
      <c r="B15" s="45"/>
      <c r="C15" s="45"/>
      <c r="D15" s="45"/>
      <c r="E15" s="45"/>
      <c r="F15" s="45"/>
      <c r="G15" s="45"/>
      <c r="H15" s="46"/>
    </row>
    <row r="16" spans="1:8" ht="60" customHeight="1" x14ac:dyDescent="0.25">
      <c r="A16" s="21">
        <v>8</v>
      </c>
      <c r="B16" s="29" t="s">
        <v>54</v>
      </c>
      <c r="C16" s="22" t="s">
        <v>23</v>
      </c>
      <c r="D16" s="23">
        <v>6861</v>
      </c>
      <c r="E16" s="25">
        <v>29.99</v>
      </c>
      <c r="F16" s="20">
        <f t="shared" ref="F16:F39" si="0">E16*D16</f>
        <v>205761.38999999998</v>
      </c>
      <c r="G16" s="9">
        <v>43.18</v>
      </c>
      <c r="H16" s="8">
        <f>G16*D16</f>
        <v>296257.98</v>
      </c>
    </row>
    <row r="17" spans="1:8" ht="32.25" customHeight="1" x14ac:dyDescent="0.25">
      <c r="A17" s="44" t="s">
        <v>39</v>
      </c>
      <c r="B17" s="45"/>
      <c r="C17" s="45"/>
      <c r="D17" s="45"/>
      <c r="E17" s="45"/>
      <c r="F17" s="45"/>
      <c r="G17" s="45"/>
      <c r="H17" s="46"/>
    </row>
    <row r="18" spans="1:8" ht="57" customHeight="1" x14ac:dyDescent="0.25">
      <c r="A18" s="16">
        <v>9</v>
      </c>
      <c r="B18" s="26" t="s">
        <v>55</v>
      </c>
      <c r="C18" s="27" t="s">
        <v>23</v>
      </c>
      <c r="D18" s="23">
        <v>10877</v>
      </c>
      <c r="E18" s="25">
        <v>8.66</v>
      </c>
      <c r="F18" s="20">
        <f t="shared" si="0"/>
        <v>94194.82</v>
      </c>
      <c r="G18" s="9">
        <v>14.17</v>
      </c>
      <c r="H18" s="8">
        <f>G18*D18</f>
        <v>154127.09</v>
      </c>
    </row>
    <row r="19" spans="1:8" ht="34.5" customHeight="1" x14ac:dyDescent="0.25">
      <c r="A19" s="44" t="s">
        <v>40</v>
      </c>
      <c r="B19" s="45"/>
      <c r="C19" s="45"/>
      <c r="D19" s="45"/>
      <c r="E19" s="45"/>
      <c r="F19" s="45"/>
      <c r="G19" s="45"/>
      <c r="H19" s="46"/>
    </row>
    <row r="20" spans="1:8" ht="67.5" customHeight="1" x14ac:dyDescent="0.25">
      <c r="A20" s="16">
        <v>10</v>
      </c>
      <c r="B20" s="30" t="s">
        <v>56</v>
      </c>
      <c r="C20" s="31" t="s">
        <v>24</v>
      </c>
      <c r="D20" s="32">
        <v>14287</v>
      </c>
      <c r="E20" s="25">
        <v>10.79</v>
      </c>
      <c r="F20" s="20">
        <f t="shared" si="0"/>
        <v>154156.72999999998</v>
      </c>
      <c r="G20" s="9">
        <v>15.58</v>
      </c>
      <c r="H20" s="8">
        <f>G20*D20</f>
        <v>222591.46</v>
      </c>
    </row>
    <row r="21" spans="1:8" ht="37.5" customHeight="1" x14ac:dyDescent="0.25">
      <c r="A21" s="44" t="s">
        <v>41</v>
      </c>
      <c r="B21" s="45"/>
      <c r="C21" s="45"/>
      <c r="D21" s="45"/>
      <c r="E21" s="45"/>
      <c r="F21" s="45"/>
      <c r="G21" s="45"/>
      <c r="H21" s="46"/>
    </row>
    <row r="22" spans="1:8" ht="117" customHeight="1" x14ac:dyDescent="0.25">
      <c r="A22" s="21">
        <v>11</v>
      </c>
      <c r="B22" s="33" t="s">
        <v>57</v>
      </c>
      <c r="C22" s="31" t="s">
        <v>23</v>
      </c>
      <c r="D22" s="34">
        <v>179097</v>
      </c>
      <c r="E22" s="25">
        <v>7.25</v>
      </c>
      <c r="F22" s="20">
        <f t="shared" si="0"/>
        <v>1298453.25</v>
      </c>
      <c r="G22" s="9">
        <v>15.75</v>
      </c>
      <c r="H22" s="8">
        <f>G22*D22</f>
        <v>2820777.75</v>
      </c>
    </row>
    <row r="23" spans="1:8" ht="33" customHeight="1" x14ac:dyDescent="0.25">
      <c r="A23" s="44" t="s">
        <v>42</v>
      </c>
      <c r="B23" s="45"/>
      <c r="C23" s="45"/>
      <c r="D23" s="45"/>
      <c r="E23" s="45"/>
      <c r="F23" s="45"/>
      <c r="G23" s="45"/>
      <c r="H23" s="46"/>
    </row>
    <row r="24" spans="1:8" ht="53.25" customHeight="1" x14ac:dyDescent="0.25">
      <c r="A24" s="16">
        <v>12</v>
      </c>
      <c r="B24" s="35" t="s">
        <v>58</v>
      </c>
      <c r="C24" s="36" t="s">
        <v>25</v>
      </c>
      <c r="D24" s="37">
        <v>720000</v>
      </c>
      <c r="E24" s="25">
        <v>10.24</v>
      </c>
      <c r="F24" s="20">
        <f t="shared" si="0"/>
        <v>7372800</v>
      </c>
      <c r="G24" s="9">
        <v>18.88</v>
      </c>
      <c r="H24" s="8">
        <f>G24*D24</f>
        <v>13593600</v>
      </c>
    </row>
    <row r="25" spans="1:8" ht="32.25" customHeight="1" x14ac:dyDescent="0.25">
      <c r="A25" s="44" t="s">
        <v>33</v>
      </c>
      <c r="B25" s="45"/>
      <c r="C25" s="45"/>
      <c r="D25" s="45"/>
      <c r="E25" s="45"/>
      <c r="F25" s="45"/>
      <c r="G25" s="45"/>
      <c r="H25" s="46"/>
    </row>
    <row r="26" spans="1:8" ht="48.75" customHeight="1" x14ac:dyDescent="0.25">
      <c r="A26" s="21">
        <v>1</v>
      </c>
      <c r="B26" s="38" t="s">
        <v>59</v>
      </c>
      <c r="C26" s="39" t="s">
        <v>25</v>
      </c>
      <c r="D26" s="37">
        <v>138600</v>
      </c>
      <c r="E26" s="25">
        <v>8.81</v>
      </c>
      <c r="F26" s="20">
        <f t="shared" si="0"/>
        <v>1221066</v>
      </c>
      <c r="G26" s="9">
        <v>14.09</v>
      </c>
      <c r="H26" s="8">
        <f>G26*D26</f>
        <v>1952874</v>
      </c>
    </row>
    <row r="27" spans="1:8" ht="38.25" customHeight="1" x14ac:dyDescent="0.25">
      <c r="A27" s="16">
        <v>2</v>
      </c>
      <c r="B27" s="40" t="s">
        <v>60</v>
      </c>
      <c r="C27" s="39" t="s">
        <v>25</v>
      </c>
      <c r="D27" s="37">
        <v>138600</v>
      </c>
      <c r="E27" s="25">
        <v>8.81</v>
      </c>
      <c r="F27" s="20">
        <f t="shared" si="0"/>
        <v>1221066</v>
      </c>
      <c r="G27" s="9">
        <v>13.44</v>
      </c>
      <c r="H27" s="8">
        <f>G27*D27</f>
        <v>1862784</v>
      </c>
    </row>
    <row r="28" spans="1:8" ht="57" customHeight="1" x14ac:dyDescent="0.25">
      <c r="A28" s="16">
        <v>3</v>
      </c>
      <c r="B28" s="40" t="s">
        <v>61</v>
      </c>
      <c r="C28" s="39" t="s">
        <v>25</v>
      </c>
      <c r="D28" s="41">
        <v>138600</v>
      </c>
      <c r="E28" s="25">
        <v>11.25</v>
      </c>
      <c r="F28" s="20">
        <f t="shared" si="0"/>
        <v>1559250</v>
      </c>
      <c r="G28" s="9">
        <v>17.25</v>
      </c>
      <c r="H28" s="8">
        <f>G28*D28</f>
        <v>2390850</v>
      </c>
    </row>
    <row r="29" spans="1:8" ht="43.5" customHeight="1" x14ac:dyDescent="0.25">
      <c r="A29" s="21">
        <v>4</v>
      </c>
      <c r="B29" s="42" t="s">
        <v>62</v>
      </c>
      <c r="C29" s="39" t="s">
        <v>25</v>
      </c>
      <c r="D29" s="37">
        <v>138600</v>
      </c>
      <c r="E29" s="25">
        <v>8.81</v>
      </c>
      <c r="F29" s="20">
        <f t="shared" si="0"/>
        <v>1221066</v>
      </c>
      <c r="G29" s="9">
        <v>13.6</v>
      </c>
      <c r="H29" s="8">
        <f>G29*D29</f>
        <v>1884960</v>
      </c>
    </row>
    <row r="30" spans="1:8" ht="51" customHeight="1" x14ac:dyDescent="0.25">
      <c r="A30" s="16">
        <v>5</v>
      </c>
      <c r="B30" s="40" t="s">
        <v>63</v>
      </c>
      <c r="C30" s="39" t="s">
        <v>25</v>
      </c>
      <c r="D30" s="41">
        <v>138600</v>
      </c>
      <c r="E30" s="25">
        <v>11.25</v>
      </c>
      <c r="F30" s="20">
        <f t="shared" si="0"/>
        <v>1559250</v>
      </c>
      <c r="G30" s="9">
        <v>16.05</v>
      </c>
      <c r="H30" s="8">
        <f>G30*D30</f>
        <v>2224530</v>
      </c>
    </row>
    <row r="31" spans="1:8" ht="47.25" customHeight="1" x14ac:dyDescent="0.25">
      <c r="A31" s="16">
        <v>6</v>
      </c>
      <c r="B31" s="40" t="s">
        <v>64</v>
      </c>
      <c r="C31" s="39" t="s">
        <v>25</v>
      </c>
      <c r="D31" s="41">
        <v>138600</v>
      </c>
      <c r="E31" s="25">
        <v>8.81</v>
      </c>
      <c r="F31" s="20">
        <f t="shared" si="0"/>
        <v>1221066</v>
      </c>
      <c r="G31" s="9">
        <v>14.03</v>
      </c>
      <c r="H31" s="8">
        <f>G31*D31</f>
        <v>1944558</v>
      </c>
    </row>
    <row r="32" spans="1:8" ht="32.25" customHeight="1" x14ac:dyDescent="0.25">
      <c r="A32" s="44" t="s">
        <v>43</v>
      </c>
      <c r="B32" s="45"/>
      <c r="C32" s="45"/>
      <c r="D32" s="45"/>
      <c r="E32" s="45"/>
      <c r="F32" s="45"/>
      <c r="G32" s="45"/>
      <c r="H32" s="46"/>
    </row>
    <row r="33" spans="1:8" ht="146.25" customHeight="1" x14ac:dyDescent="0.25">
      <c r="A33" s="16">
        <v>19</v>
      </c>
      <c r="B33" s="40" t="s">
        <v>65</v>
      </c>
      <c r="C33" s="39" t="s">
        <v>25</v>
      </c>
      <c r="D33" s="39">
        <v>400</v>
      </c>
      <c r="E33" s="25">
        <v>130</v>
      </c>
      <c r="F33" s="20">
        <f t="shared" si="0"/>
        <v>52000</v>
      </c>
      <c r="G33" s="9">
        <v>156.63</v>
      </c>
      <c r="H33" s="8">
        <f>G33*D33</f>
        <v>62652</v>
      </c>
    </row>
    <row r="34" spans="1:8" ht="37.5" customHeight="1" x14ac:dyDescent="0.25">
      <c r="A34" s="44" t="s">
        <v>44</v>
      </c>
      <c r="B34" s="45"/>
      <c r="C34" s="45"/>
      <c r="D34" s="45"/>
      <c r="E34" s="45"/>
      <c r="F34" s="45"/>
      <c r="G34" s="45"/>
      <c r="H34" s="46"/>
    </row>
    <row r="35" spans="1:8" ht="149.25" customHeight="1" x14ac:dyDescent="0.25">
      <c r="A35" s="21">
        <v>20</v>
      </c>
      <c r="B35" s="40" t="s">
        <v>66</v>
      </c>
      <c r="C35" s="39" t="s">
        <v>25</v>
      </c>
      <c r="D35" s="39">
        <v>200</v>
      </c>
      <c r="E35" s="25">
        <v>140</v>
      </c>
      <c r="F35" s="20">
        <f t="shared" si="0"/>
        <v>28000</v>
      </c>
      <c r="G35" s="9">
        <v>156.63</v>
      </c>
      <c r="H35" s="8">
        <f>G35*D35</f>
        <v>31326</v>
      </c>
    </row>
    <row r="36" spans="1:8" ht="39.75" customHeight="1" x14ac:dyDescent="0.25">
      <c r="A36" s="44" t="s">
        <v>45</v>
      </c>
      <c r="B36" s="45"/>
      <c r="C36" s="45"/>
      <c r="D36" s="45"/>
      <c r="E36" s="45"/>
      <c r="F36" s="45"/>
      <c r="G36" s="45"/>
      <c r="H36" s="46"/>
    </row>
    <row r="37" spans="1:8" ht="150" customHeight="1" x14ac:dyDescent="0.25">
      <c r="A37" s="21"/>
      <c r="B37" s="40" t="s">
        <v>67</v>
      </c>
      <c r="C37" s="39" t="s">
        <v>25</v>
      </c>
      <c r="D37" s="39">
        <v>250</v>
      </c>
      <c r="E37" s="25">
        <v>185</v>
      </c>
      <c r="F37" s="20">
        <f t="shared" si="0"/>
        <v>46250</v>
      </c>
      <c r="G37" s="9">
        <v>216.63</v>
      </c>
      <c r="H37" s="8">
        <f>G37*D37</f>
        <v>54157.5</v>
      </c>
    </row>
    <row r="38" spans="1:8" ht="42" customHeight="1" x14ac:dyDescent="0.25">
      <c r="A38" s="44" t="s">
        <v>46</v>
      </c>
      <c r="B38" s="45"/>
      <c r="C38" s="45"/>
      <c r="D38" s="45"/>
      <c r="E38" s="45"/>
      <c r="F38" s="45"/>
      <c r="G38" s="45"/>
      <c r="H38" s="46"/>
    </row>
    <row r="39" spans="1:8" ht="154.5" customHeight="1" x14ac:dyDescent="0.25">
      <c r="A39" s="21"/>
      <c r="B39" s="40" t="s">
        <v>68</v>
      </c>
      <c r="C39" s="39" t="s">
        <v>25</v>
      </c>
      <c r="D39" s="39">
        <v>250</v>
      </c>
      <c r="E39" s="25">
        <v>185</v>
      </c>
      <c r="F39" s="20">
        <f t="shared" si="0"/>
        <v>46250</v>
      </c>
      <c r="G39" s="9">
        <v>216.63</v>
      </c>
      <c r="H39" s="8">
        <f>G39*D39</f>
        <v>54157.5</v>
      </c>
    </row>
    <row r="40" spans="1:8" ht="30.75" customHeight="1" x14ac:dyDescent="0.25">
      <c r="A40" s="44" t="s">
        <v>47</v>
      </c>
      <c r="B40" s="45"/>
      <c r="C40" s="45"/>
      <c r="D40" s="45"/>
      <c r="E40" s="45"/>
      <c r="F40" s="45"/>
      <c r="G40" s="45"/>
      <c r="H40" s="46"/>
    </row>
    <row r="41" spans="1:8" ht="110.25" customHeight="1" x14ac:dyDescent="0.25">
      <c r="A41" s="16">
        <v>4</v>
      </c>
      <c r="B41" s="17" t="s">
        <v>69</v>
      </c>
      <c r="C41" s="22" t="s">
        <v>23</v>
      </c>
      <c r="D41" s="23">
        <v>45223</v>
      </c>
      <c r="E41" s="28">
        <v>26.35</v>
      </c>
      <c r="F41" s="20">
        <f>E41*D41</f>
        <v>1191626.05</v>
      </c>
      <c r="G41" s="9">
        <v>30.03</v>
      </c>
      <c r="H41" s="8">
        <f>G41*D41</f>
        <v>1358046.69</v>
      </c>
    </row>
    <row r="42" spans="1:8" ht="35.25" customHeight="1" x14ac:dyDescent="0.25">
      <c r="A42" s="44" t="s">
        <v>48</v>
      </c>
      <c r="B42" s="45"/>
      <c r="C42" s="45"/>
      <c r="D42" s="45"/>
      <c r="E42" s="45"/>
      <c r="F42" s="45"/>
      <c r="G42" s="45"/>
      <c r="H42" s="46"/>
    </row>
    <row r="43" spans="1:8" ht="99" customHeight="1" x14ac:dyDescent="0.25">
      <c r="A43" s="21">
        <v>5</v>
      </c>
      <c r="B43" s="17" t="s">
        <v>70</v>
      </c>
      <c r="C43" s="22" t="s">
        <v>23</v>
      </c>
      <c r="D43" s="23">
        <v>41456</v>
      </c>
      <c r="E43" s="25">
        <v>24.82</v>
      </c>
      <c r="F43" s="20">
        <f t="shared" ref="F43" si="1">E43*D43</f>
        <v>1028937.92</v>
      </c>
      <c r="G43" s="9">
        <v>29.13</v>
      </c>
      <c r="H43" s="8">
        <f>G43*D43</f>
        <v>1207613.28</v>
      </c>
    </row>
    <row r="44" spans="1:8" ht="24.75" customHeight="1" x14ac:dyDescent="0.25">
      <c r="A44" s="47" t="s">
        <v>17</v>
      </c>
      <c r="B44" s="48"/>
      <c r="C44" s="48"/>
      <c r="D44" s="48"/>
      <c r="E44" s="48"/>
      <c r="F44" s="48"/>
      <c r="G44" s="49"/>
      <c r="H44" s="13">
        <f>SUM(H6,H8,H10,H12,H14,H16,H18,H20,H22,H24,H26,H27,H28,H29,H30,H31,H33,H35,H37,H39,H41,H43)</f>
        <v>47579857.700000003</v>
      </c>
    </row>
    <row r="45" spans="1:8" x14ac:dyDescent="0.25">
      <c r="B45" s="43"/>
      <c r="C45" s="43"/>
      <c r="D45" s="43"/>
      <c r="E45" s="43"/>
      <c r="F45" s="43"/>
    </row>
    <row r="46" spans="1:8" x14ac:dyDescent="0.25">
      <c r="B46" s="43"/>
      <c r="C46" s="43"/>
      <c r="D46" s="43"/>
      <c r="E46" s="43"/>
      <c r="F46" s="43"/>
    </row>
    <row r="47" spans="1:8" x14ac:dyDescent="0.25">
      <c r="B47" s="43"/>
      <c r="C47" s="43"/>
      <c r="D47" s="43"/>
      <c r="E47" s="43"/>
      <c r="F47" s="43"/>
    </row>
  </sheetData>
  <mergeCells count="29">
    <mergeCell ref="B45:F45"/>
    <mergeCell ref="B46:F46"/>
    <mergeCell ref="B47:F47"/>
    <mergeCell ref="A34:H34"/>
    <mergeCell ref="A36:H36"/>
    <mergeCell ref="A38:H38"/>
    <mergeCell ref="A40:H40"/>
    <mergeCell ref="A42:H42"/>
    <mergeCell ref="A44:G44"/>
    <mergeCell ref="A17:H17"/>
    <mergeCell ref="A19:H19"/>
    <mergeCell ref="A21:H21"/>
    <mergeCell ref="A23:H23"/>
    <mergeCell ref="A25:H25"/>
    <mergeCell ref="A32:H32"/>
    <mergeCell ref="A5:H5"/>
    <mergeCell ref="A7:H7"/>
    <mergeCell ref="A9:H9"/>
    <mergeCell ref="A11:H11"/>
    <mergeCell ref="A13:H13"/>
    <mergeCell ref="A15:H15"/>
    <mergeCell ref="A1:H1"/>
    <mergeCell ref="A2:H2"/>
    <mergeCell ref="A3:A4"/>
    <mergeCell ref="B3:B4"/>
    <mergeCell ref="C3:C4"/>
    <mergeCell ref="D3:D4"/>
    <mergeCell ref="E3:F3"/>
    <mergeCell ref="G3:H3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A5538-2BB6-4535-8355-D37DFA65880B}">
  <dimension ref="A1:S47"/>
  <sheetViews>
    <sheetView tabSelected="1" zoomScaleNormal="100" workbookViewId="0">
      <selection activeCell="R39" sqref="R39"/>
    </sheetView>
  </sheetViews>
  <sheetFormatPr defaultRowHeight="15" x14ac:dyDescent="0.25"/>
  <cols>
    <col min="1" max="1" width="4.42578125" customWidth="1"/>
    <col min="2" max="2" width="63.140625" customWidth="1"/>
    <col min="3" max="3" width="10.7109375" customWidth="1"/>
    <col min="4" max="5" width="10.28515625" customWidth="1"/>
    <col min="6" max="6" width="14.140625" customWidth="1"/>
    <col min="7" max="8" width="9.85546875" customWidth="1"/>
    <col min="9" max="12" width="10.42578125" customWidth="1"/>
    <col min="13" max="13" width="9.140625" customWidth="1"/>
    <col min="14" max="14" width="7.140625" customWidth="1"/>
    <col min="15" max="15" width="9.28515625" customWidth="1"/>
    <col min="16" max="16" width="9.140625" customWidth="1"/>
    <col min="17" max="17" width="8.5703125" customWidth="1"/>
    <col min="18" max="18" width="9.7109375" customWidth="1"/>
    <col min="19" max="19" width="14.85546875" customWidth="1"/>
  </cols>
  <sheetData>
    <row r="1" spans="1:19" ht="60" customHeight="1" x14ac:dyDescent="0.25">
      <c r="A1" s="50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29.25" customHeight="1" x14ac:dyDescent="0.25">
      <c r="A2" s="51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33.75" customHeight="1" x14ac:dyDescent="0.25">
      <c r="A3" s="52" t="s">
        <v>0</v>
      </c>
      <c r="B3" s="53" t="s">
        <v>8</v>
      </c>
      <c r="C3" s="53" t="s">
        <v>10</v>
      </c>
      <c r="D3" s="53" t="s">
        <v>1</v>
      </c>
      <c r="E3" s="55" t="s">
        <v>21</v>
      </c>
      <c r="F3" s="56"/>
      <c r="G3" s="62" t="s">
        <v>18</v>
      </c>
      <c r="H3" s="62"/>
      <c r="I3" s="62"/>
      <c r="J3" s="15" t="s">
        <v>27</v>
      </c>
      <c r="K3" s="15" t="s">
        <v>28</v>
      </c>
      <c r="L3" s="15" t="s">
        <v>29</v>
      </c>
      <c r="M3" s="59" t="s">
        <v>13</v>
      </c>
      <c r="N3" s="60"/>
      <c r="O3" s="60"/>
      <c r="P3" s="60"/>
      <c r="Q3" s="61"/>
      <c r="R3" s="57" t="s">
        <v>14</v>
      </c>
      <c r="S3" s="58"/>
    </row>
    <row r="4" spans="1:19" ht="48" customHeight="1" x14ac:dyDescent="0.25">
      <c r="A4" s="52"/>
      <c r="B4" s="54"/>
      <c r="C4" s="54"/>
      <c r="D4" s="54"/>
      <c r="E4" s="14" t="s">
        <v>19</v>
      </c>
      <c r="F4" s="14" t="s">
        <v>20</v>
      </c>
      <c r="G4" s="1" t="s">
        <v>2</v>
      </c>
      <c r="H4" s="1" t="s">
        <v>3</v>
      </c>
      <c r="I4" s="1" t="s">
        <v>4</v>
      </c>
      <c r="J4" s="1" t="s">
        <v>12</v>
      </c>
      <c r="K4" s="1" t="s">
        <v>30</v>
      </c>
      <c r="L4" s="1" t="s">
        <v>31</v>
      </c>
      <c r="M4" s="2" t="s">
        <v>5</v>
      </c>
      <c r="N4" s="2" t="s">
        <v>6</v>
      </c>
      <c r="O4" s="3" t="s">
        <v>7</v>
      </c>
      <c r="P4" s="2" t="s">
        <v>16</v>
      </c>
      <c r="Q4" s="2" t="s">
        <v>15</v>
      </c>
      <c r="R4" s="1" t="s">
        <v>9</v>
      </c>
      <c r="S4" s="1" t="s">
        <v>11</v>
      </c>
    </row>
    <row r="5" spans="1:19" ht="29.25" customHeight="1" x14ac:dyDescent="0.25">
      <c r="A5" s="44" t="s">
        <v>32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6"/>
    </row>
    <row r="6" spans="1:19" ht="83.25" customHeight="1" x14ac:dyDescent="0.25">
      <c r="A6" s="16">
        <v>1</v>
      </c>
      <c r="B6" s="17" t="s">
        <v>49</v>
      </c>
      <c r="C6" s="18" t="s">
        <v>23</v>
      </c>
      <c r="D6" s="19">
        <v>31802</v>
      </c>
      <c r="E6" s="20">
        <v>14.29</v>
      </c>
      <c r="F6" s="20">
        <f>E6*D6</f>
        <v>454450.57999999996</v>
      </c>
      <c r="G6" s="10">
        <v>19</v>
      </c>
      <c r="H6" s="10">
        <v>22</v>
      </c>
      <c r="I6" s="10">
        <v>17.559999999999999</v>
      </c>
      <c r="J6" s="10">
        <v>15</v>
      </c>
      <c r="K6" s="10">
        <v>18</v>
      </c>
      <c r="L6" s="10">
        <v>20</v>
      </c>
      <c r="M6" s="4">
        <f>AVERAGE(G6,H6,I6,J6,K6,L6)</f>
        <v>18.593333333333334</v>
      </c>
      <c r="N6" s="5">
        <f>STDEV(G6,H6,I6,J6,K6,L6)</f>
        <v>2.3698663816060632</v>
      </c>
      <c r="O6" s="6">
        <f>N6/M6</f>
        <v>0.12745785487304032</v>
      </c>
      <c r="P6" s="7">
        <f>M6+N6</f>
        <v>20.963199714939396</v>
      </c>
      <c r="Q6" s="7">
        <f>M6-N6</f>
        <v>16.223466951727271</v>
      </c>
      <c r="R6" s="8">
        <v>18.59</v>
      </c>
      <c r="S6" s="8">
        <f>R6*D6</f>
        <v>591199.18000000005</v>
      </c>
    </row>
    <row r="7" spans="1:19" ht="34.5" customHeight="1" x14ac:dyDescent="0.25">
      <c r="A7" s="44" t="s">
        <v>34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</row>
    <row r="8" spans="1:19" ht="92.25" customHeight="1" x14ac:dyDescent="0.25">
      <c r="A8" s="21">
        <v>2</v>
      </c>
      <c r="B8" s="17" t="s">
        <v>50</v>
      </c>
      <c r="C8" s="22" t="s">
        <v>23</v>
      </c>
      <c r="D8" s="23">
        <v>70383</v>
      </c>
      <c r="E8" s="24">
        <v>13.9</v>
      </c>
      <c r="F8" s="20">
        <f>E8*D8</f>
        <v>978323.70000000007</v>
      </c>
      <c r="G8" s="11">
        <v>22.5</v>
      </c>
      <c r="H8" s="10">
        <v>11.5</v>
      </c>
      <c r="I8" s="11">
        <v>17</v>
      </c>
      <c r="J8" s="10">
        <v>15</v>
      </c>
      <c r="K8" s="10">
        <v>17.5</v>
      </c>
      <c r="L8" s="10">
        <v>20</v>
      </c>
      <c r="M8" s="4">
        <f>AVERAGE(G8,H8,I8,J8,K8,L8)</f>
        <v>17.25</v>
      </c>
      <c r="N8" s="5">
        <f>STDEV(G8,H8,I8,J8,K8,L8)</f>
        <v>3.8307962618755909</v>
      </c>
      <c r="O8" s="6">
        <f>N8/M8</f>
        <v>0.22207514561597627</v>
      </c>
      <c r="P8" s="7">
        <f>M8+N8</f>
        <v>21.080796261875591</v>
      </c>
      <c r="Q8" s="7">
        <f>M8-N8</f>
        <v>13.419203738124409</v>
      </c>
      <c r="R8" s="9">
        <v>17.25</v>
      </c>
      <c r="S8" s="8">
        <f>R8*D8</f>
        <v>1214106.75</v>
      </c>
    </row>
    <row r="9" spans="1:19" ht="33.75" customHeight="1" x14ac:dyDescent="0.25">
      <c r="A9" s="44" t="s">
        <v>35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</row>
    <row r="10" spans="1:19" ht="67.5" customHeight="1" x14ac:dyDescent="0.25">
      <c r="A10" s="16">
        <v>3</v>
      </c>
      <c r="B10" s="17" t="s">
        <v>51</v>
      </c>
      <c r="C10" s="22" t="s">
        <v>23</v>
      </c>
      <c r="D10" s="23">
        <v>471211</v>
      </c>
      <c r="E10" s="25">
        <v>14.89</v>
      </c>
      <c r="F10" s="20">
        <f>E10*D10</f>
        <v>7016331.79</v>
      </c>
      <c r="G10" s="11">
        <v>13.1</v>
      </c>
      <c r="H10" s="12">
        <v>21</v>
      </c>
      <c r="I10" s="11"/>
      <c r="J10" s="10">
        <v>15</v>
      </c>
      <c r="K10" s="10">
        <v>17.5</v>
      </c>
      <c r="L10" s="10">
        <v>20</v>
      </c>
      <c r="M10" s="4">
        <f>AVERAGE(G10,H10,I10,J10,K10,L10)</f>
        <v>17.32</v>
      </c>
      <c r="N10" s="5">
        <f>STDEV(G10,H10,I10,J10,K10,L10)</f>
        <v>3.3146643872344121</v>
      </c>
      <c r="O10" s="6">
        <f>N10/M10</f>
        <v>0.19137785145695219</v>
      </c>
      <c r="P10" s="7">
        <f>M10+N10</f>
        <v>20.634664387234412</v>
      </c>
      <c r="Q10" s="7">
        <f>M10-N10</f>
        <v>14.005335612765588</v>
      </c>
      <c r="R10" s="9">
        <v>17.32</v>
      </c>
      <c r="S10" s="8">
        <f>R10*D10</f>
        <v>8161374.5200000005</v>
      </c>
    </row>
    <row r="11" spans="1:19" ht="30.75" customHeight="1" x14ac:dyDescent="0.25">
      <c r="A11" s="44" t="s">
        <v>36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6"/>
    </row>
    <row r="12" spans="1:19" ht="105.75" customHeight="1" x14ac:dyDescent="0.25">
      <c r="A12" s="16">
        <v>6</v>
      </c>
      <c r="B12" s="26" t="s">
        <v>52</v>
      </c>
      <c r="C12" s="27" t="s">
        <v>23</v>
      </c>
      <c r="D12" s="23">
        <v>60420</v>
      </c>
      <c r="E12" s="28">
        <v>20.99</v>
      </c>
      <c r="F12" s="20">
        <f>E12*D12</f>
        <v>1268215.7999999998</v>
      </c>
      <c r="G12" s="11">
        <v>35</v>
      </c>
      <c r="H12" s="11">
        <v>33</v>
      </c>
      <c r="I12" s="11">
        <v>20.2</v>
      </c>
      <c r="J12" s="10">
        <v>25</v>
      </c>
      <c r="K12" s="10">
        <v>28.9</v>
      </c>
      <c r="L12" s="10">
        <v>30</v>
      </c>
      <c r="M12" s="4">
        <f>AVERAGE(G12,H12,I12,J12,K12,L12)</f>
        <v>28.683333333333334</v>
      </c>
      <c r="N12" s="5">
        <f>STDEV(G12,H12,I12,J12,K12,L12)</f>
        <v>5.4008949875614753</v>
      </c>
      <c r="O12" s="6">
        <f>N12/M12</f>
        <v>0.18829384035658833</v>
      </c>
      <c r="P12" s="7">
        <f>M12+N12</f>
        <v>34.084228320894809</v>
      </c>
      <c r="Q12" s="7">
        <f>M12-N12</f>
        <v>23.282438345771858</v>
      </c>
      <c r="R12" s="9">
        <v>28.68</v>
      </c>
      <c r="S12" s="8">
        <f>R12*D12</f>
        <v>1732845.6</v>
      </c>
    </row>
    <row r="13" spans="1:19" ht="41.25" customHeight="1" x14ac:dyDescent="0.25">
      <c r="A13" s="44" t="s">
        <v>37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</row>
    <row r="14" spans="1:19" ht="123.75" customHeight="1" x14ac:dyDescent="0.25">
      <c r="A14" s="16">
        <v>7</v>
      </c>
      <c r="B14" s="26" t="s">
        <v>53</v>
      </c>
      <c r="C14" s="27" t="s">
        <v>23</v>
      </c>
      <c r="D14" s="23">
        <v>65310</v>
      </c>
      <c r="E14" s="25">
        <v>42.99</v>
      </c>
      <c r="F14" s="20">
        <f>E14*D14</f>
        <v>2807676.9</v>
      </c>
      <c r="G14" s="11">
        <v>53</v>
      </c>
      <c r="H14" s="11">
        <v>61</v>
      </c>
      <c r="I14" s="11">
        <v>70</v>
      </c>
      <c r="J14" s="11">
        <v>50</v>
      </c>
      <c r="K14" s="11">
        <v>51.85</v>
      </c>
      <c r="L14" s="11">
        <v>60</v>
      </c>
      <c r="M14" s="4">
        <f>AVERAGE(G14,H14,I14,J14,K14,L14)</f>
        <v>57.641666666666673</v>
      </c>
      <c r="N14" s="5">
        <f>STDEV(G14,H14,I14,J14,K14,L14)</f>
        <v>7.5239894116529982</v>
      </c>
      <c r="O14" s="6">
        <f>N14/M14</f>
        <v>0.13053039314708106</v>
      </c>
      <c r="P14" s="7">
        <f>M14+N14</f>
        <v>65.165656078319671</v>
      </c>
      <c r="Q14" s="7">
        <f>M14-N14</f>
        <v>50.117677255013675</v>
      </c>
      <c r="R14" s="9">
        <v>57.64</v>
      </c>
      <c r="S14" s="8">
        <f>R14*D14</f>
        <v>3764468.4</v>
      </c>
    </row>
    <row r="15" spans="1:19" ht="34.5" customHeight="1" x14ac:dyDescent="0.25">
      <c r="A15" s="44" t="s">
        <v>38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6"/>
    </row>
    <row r="16" spans="1:19" ht="60" customHeight="1" x14ac:dyDescent="0.25">
      <c r="A16" s="21">
        <v>8</v>
      </c>
      <c r="B16" s="29" t="s">
        <v>54</v>
      </c>
      <c r="C16" s="22" t="s">
        <v>23</v>
      </c>
      <c r="D16" s="23">
        <v>6861</v>
      </c>
      <c r="E16" s="25">
        <v>29.99</v>
      </c>
      <c r="F16" s="20">
        <f t="shared" ref="F16:F39" si="0">E16*D16</f>
        <v>205761.38999999998</v>
      </c>
      <c r="G16" s="11"/>
      <c r="H16" s="11">
        <v>62</v>
      </c>
      <c r="I16" s="11">
        <v>33.9</v>
      </c>
      <c r="J16" s="11">
        <v>35</v>
      </c>
      <c r="K16" s="11">
        <v>40</v>
      </c>
      <c r="L16" s="11">
        <v>45</v>
      </c>
      <c r="M16" s="4">
        <f>AVERAGE(G16,H16,I16,J16,K16,L16)</f>
        <v>43.18</v>
      </c>
      <c r="N16" s="5">
        <f>STDEV(G16,H16,I16,J16,K16,L16)</f>
        <v>11.408856209103494</v>
      </c>
      <c r="O16" s="6">
        <f>N16/M16</f>
        <v>0.26421621605149359</v>
      </c>
      <c r="P16" s="7">
        <f>M16+N16</f>
        <v>54.588856209103497</v>
      </c>
      <c r="Q16" s="7">
        <f>M16-N16</f>
        <v>31.771143790896506</v>
      </c>
      <c r="R16" s="9">
        <v>43.18</v>
      </c>
      <c r="S16" s="8">
        <f>R16*D16</f>
        <v>296257.98</v>
      </c>
    </row>
    <row r="17" spans="1:19" ht="32.25" customHeight="1" x14ac:dyDescent="0.25">
      <c r="A17" s="44" t="s">
        <v>39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6"/>
    </row>
    <row r="18" spans="1:19" ht="57" customHeight="1" x14ac:dyDescent="0.25">
      <c r="A18" s="16">
        <v>9</v>
      </c>
      <c r="B18" s="26" t="s">
        <v>55</v>
      </c>
      <c r="C18" s="27" t="s">
        <v>23</v>
      </c>
      <c r="D18" s="23">
        <v>10877</v>
      </c>
      <c r="E18" s="25">
        <v>8.66</v>
      </c>
      <c r="F18" s="20">
        <f t="shared" si="0"/>
        <v>94194.82</v>
      </c>
      <c r="G18" s="11">
        <v>14.5</v>
      </c>
      <c r="H18" s="11">
        <v>12.5</v>
      </c>
      <c r="I18" s="11">
        <v>13</v>
      </c>
      <c r="J18" s="11">
        <v>10</v>
      </c>
      <c r="K18" s="11">
        <v>15</v>
      </c>
      <c r="L18" s="11">
        <v>20</v>
      </c>
      <c r="M18" s="4">
        <f>AVERAGE(G18,H18,I18,J18,K18,L18)</f>
        <v>14.166666666666666</v>
      </c>
      <c r="N18" s="5">
        <f>STDEV(G18,H18,I18,J18,K18,L18)</f>
        <v>3.3565855667130924</v>
      </c>
      <c r="O18" s="6">
        <f>N18/M18</f>
        <v>0.236935451767983</v>
      </c>
      <c r="P18" s="7">
        <f>M18+N18</f>
        <v>17.523252233379758</v>
      </c>
      <c r="Q18" s="7">
        <f>M18-N18</f>
        <v>10.810081099953575</v>
      </c>
      <c r="R18" s="9">
        <v>14.17</v>
      </c>
      <c r="S18" s="8">
        <f>R18*D18</f>
        <v>154127.09</v>
      </c>
    </row>
    <row r="19" spans="1:19" ht="34.5" customHeight="1" x14ac:dyDescent="0.25">
      <c r="A19" s="44" t="s">
        <v>40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6"/>
    </row>
    <row r="20" spans="1:19" ht="67.5" customHeight="1" x14ac:dyDescent="0.25">
      <c r="A20" s="16">
        <v>10</v>
      </c>
      <c r="B20" s="30" t="s">
        <v>56</v>
      </c>
      <c r="C20" s="31" t="s">
        <v>24</v>
      </c>
      <c r="D20" s="32">
        <v>14287</v>
      </c>
      <c r="E20" s="25">
        <v>10.79</v>
      </c>
      <c r="F20" s="20">
        <f t="shared" si="0"/>
        <v>154156.72999999998</v>
      </c>
      <c r="G20" s="11">
        <v>16.899999999999999</v>
      </c>
      <c r="H20" s="11">
        <v>12.75</v>
      </c>
      <c r="I20" s="11">
        <v>10.8</v>
      </c>
      <c r="J20" s="11">
        <v>15</v>
      </c>
      <c r="K20" s="11">
        <v>18</v>
      </c>
      <c r="L20" s="11">
        <v>20</v>
      </c>
      <c r="M20" s="4">
        <f>AVERAGE(G20,H20,I20,J20,K20,L20)</f>
        <v>15.575000000000001</v>
      </c>
      <c r="N20" s="5">
        <f>STDEV(G20,H20,I20,J20,K20,L20)</f>
        <v>3.4155160664239275</v>
      </c>
      <c r="O20" s="6">
        <f>N20/M20</f>
        <v>0.21929477151999532</v>
      </c>
      <c r="P20" s="7">
        <f>M20+N20</f>
        <v>18.990516066423929</v>
      </c>
      <c r="Q20" s="7">
        <f>M20-N20</f>
        <v>12.159483933576073</v>
      </c>
      <c r="R20" s="9">
        <v>15.58</v>
      </c>
      <c r="S20" s="8">
        <f>R20*D20</f>
        <v>222591.46</v>
      </c>
    </row>
    <row r="21" spans="1:19" ht="37.5" customHeight="1" x14ac:dyDescent="0.25">
      <c r="A21" s="44" t="s">
        <v>41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6"/>
    </row>
    <row r="22" spans="1:19" ht="117" customHeight="1" x14ac:dyDescent="0.25">
      <c r="A22" s="21">
        <v>11</v>
      </c>
      <c r="B22" s="33" t="s">
        <v>57</v>
      </c>
      <c r="C22" s="31" t="s">
        <v>23</v>
      </c>
      <c r="D22" s="34">
        <v>179097</v>
      </c>
      <c r="E22" s="25">
        <v>7.25</v>
      </c>
      <c r="F22" s="20">
        <f t="shared" si="0"/>
        <v>1298453.25</v>
      </c>
      <c r="G22" s="11">
        <v>17</v>
      </c>
      <c r="H22" s="11">
        <v>8</v>
      </c>
      <c r="I22" s="11">
        <v>24.5</v>
      </c>
      <c r="J22" s="11">
        <v>10</v>
      </c>
      <c r="K22" s="11">
        <v>15</v>
      </c>
      <c r="L22" s="11">
        <v>20</v>
      </c>
      <c r="M22" s="4">
        <f>AVERAGE(G22,H22,I22,J22,K22,L22)</f>
        <v>15.75</v>
      </c>
      <c r="N22" s="5">
        <f>STDEV(G22,H22,I22,J22,K22,L22)</f>
        <v>6.1623859015806532</v>
      </c>
      <c r="O22" s="6">
        <f>N22/M22</f>
        <v>0.39126259692575577</v>
      </c>
      <c r="P22" s="7">
        <f>M22+N22</f>
        <v>21.912385901580652</v>
      </c>
      <c r="Q22" s="7">
        <f>M22-N22</f>
        <v>9.5876140984193476</v>
      </c>
      <c r="R22" s="9">
        <v>15.75</v>
      </c>
      <c r="S22" s="8">
        <f>R22*D22</f>
        <v>2820777.75</v>
      </c>
    </row>
    <row r="23" spans="1:19" ht="33" customHeight="1" x14ac:dyDescent="0.25">
      <c r="A23" s="44" t="s">
        <v>42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6"/>
    </row>
    <row r="24" spans="1:19" ht="53.25" customHeight="1" x14ac:dyDescent="0.25">
      <c r="A24" s="16">
        <v>12</v>
      </c>
      <c r="B24" s="35" t="s">
        <v>58</v>
      </c>
      <c r="C24" s="36" t="s">
        <v>25</v>
      </c>
      <c r="D24" s="37">
        <v>720000</v>
      </c>
      <c r="E24" s="25">
        <v>10.24</v>
      </c>
      <c r="F24" s="20">
        <f t="shared" si="0"/>
        <v>7372800</v>
      </c>
      <c r="G24" s="11"/>
      <c r="H24" s="11">
        <v>23.5</v>
      </c>
      <c r="I24" s="11"/>
      <c r="J24" s="11">
        <v>15</v>
      </c>
      <c r="K24" s="11">
        <v>17</v>
      </c>
      <c r="L24" s="11">
        <v>20</v>
      </c>
      <c r="M24" s="4">
        <f>AVERAGE(G24,H24,I24,J24,K24,L24)</f>
        <v>18.875</v>
      </c>
      <c r="N24" s="5">
        <f>STDEV(G24,H24,I24,J24,K24,L24)</f>
        <v>3.7052890125692848</v>
      </c>
      <c r="O24" s="6">
        <f>N24/M24</f>
        <v>0.19630670265267733</v>
      </c>
      <c r="P24" s="7">
        <f>M24+N24</f>
        <v>22.580289012569285</v>
      </c>
      <c r="Q24" s="7">
        <f>M24-N24</f>
        <v>15.169710987430715</v>
      </c>
      <c r="R24" s="9">
        <v>18.88</v>
      </c>
      <c r="S24" s="8">
        <f>R24*D24</f>
        <v>13593600</v>
      </c>
    </row>
    <row r="25" spans="1:19" ht="32.25" customHeight="1" x14ac:dyDescent="0.25">
      <c r="A25" s="44" t="s">
        <v>33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</row>
    <row r="26" spans="1:19" ht="48.75" customHeight="1" x14ac:dyDescent="0.25">
      <c r="A26" s="21">
        <v>1</v>
      </c>
      <c r="B26" s="38" t="s">
        <v>59</v>
      </c>
      <c r="C26" s="39" t="s">
        <v>25</v>
      </c>
      <c r="D26" s="37">
        <v>138600</v>
      </c>
      <c r="E26" s="25">
        <v>8.81</v>
      </c>
      <c r="F26" s="20">
        <f t="shared" si="0"/>
        <v>1221066</v>
      </c>
      <c r="G26" s="11">
        <v>13.65</v>
      </c>
      <c r="H26" s="11">
        <v>15.75</v>
      </c>
      <c r="I26" s="11">
        <v>12.16</v>
      </c>
      <c r="J26" s="11">
        <v>10</v>
      </c>
      <c r="K26" s="11">
        <v>13</v>
      </c>
      <c r="L26" s="11">
        <v>20</v>
      </c>
      <c r="M26" s="4">
        <f>AVERAGE(G26,H26,I26,J26,K26,L26)</f>
        <v>14.093333333333334</v>
      </c>
      <c r="N26" s="5">
        <f>STDEV(G26,H26,I26,J26,K26,L26)</f>
        <v>3.4501690779825038</v>
      </c>
      <c r="O26" s="6">
        <f>N26/M26</f>
        <v>0.24480859115296857</v>
      </c>
      <c r="P26" s="7">
        <f>M26+N26</f>
        <v>17.543502411315838</v>
      </c>
      <c r="Q26" s="7">
        <f>M26-N26</f>
        <v>10.643164255350829</v>
      </c>
      <c r="R26" s="9">
        <v>14.09</v>
      </c>
      <c r="S26" s="8">
        <f>R26*D26</f>
        <v>1952874</v>
      </c>
    </row>
    <row r="27" spans="1:19" ht="38.25" customHeight="1" x14ac:dyDescent="0.25">
      <c r="A27" s="16">
        <v>2</v>
      </c>
      <c r="B27" s="40" t="s">
        <v>60</v>
      </c>
      <c r="C27" s="39" t="s">
        <v>25</v>
      </c>
      <c r="D27" s="37">
        <v>138600</v>
      </c>
      <c r="E27" s="25">
        <v>8.81</v>
      </c>
      <c r="F27" s="20">
        <f t="shared" si="0"/>
        <v>1221066</v>
      </c>
      <c r="G27" s="11">
        <v>8.8800000000000008</v>
      </c>
      <c r="H27" s="11">
        <v>15.5</v>
      </c>
      <c r="I27" s="11">
        <v>13.25</v>
      </c>
      <c r="J27" s="11">
        <v>10</v>
      </c>
      <c r="K27" s="11">
        <v>13</v>
      </c>
      <c r="L27" s="11">
        <v>20</v>
      </c>
      <c r="M27" s="4">
        <f t="shared" ref="M27:M31" si="1">AVERAGE(G27,H27,I27,J27,K27,L27)</f>
        <v>13.438333333333333</v>
      </c>
      <c r="N27" s="5">
        <f t="shared" ref="N27:N31" si="2">STDEV(G27,H27,I27,J27,K27,L27)</f>
        <v>4.0033506799513168</v>
      </c>
      <c r="O27" s="6">
        <f t="shared" ref="O27:O31" si="3">N27/M27</f>
        <v>0.29790529678417343</v>
      </c>
      <c r="P27" s="7">
        <f t="shared" ref="P27:P31" si="4">M27+N27</f>
        <v>17.44168401328465</v>
      </c>
      <c r="Q27" s="7">
        <f t="shared" ref="Q27:Q31" si="5">M27-N27</f>
        <v>9.4349826533820149</v>
      </c>
      <c r="R27" s="9">
        <v>13.44</v>
      </c>
      <c r="S27" s="8">
        <f t="shared" ref="S27:S31" si="6">R27*D27</f>
        <v>1862784</v>
      </c>
    </row>
    <row r="28" spans="1:19" ht="57" customHeight="1" x14ac:dyDescent="0.25">
      <c r="A28" s="16">
        <v>3</v>
      </c>
      <c r="B28" s="40" t="s">
        <v>61</v>
      </c>
      <c r="C28" s="39" t="s">
        <v>25</v>
      </c>
      <c r="D28" s="41">
        <v>138600</v>
      </c>
      <c r="E28" s="25">
        <v>11.25</v>
      </c>
      <c r="F28" s="20">
        <f t="shared" si="0"/>
        <v>1559250</v>
      </c>
      <c r="G28" s="11">
        <v>15</v>
      </c>
      <c r="H28" s="11">
        <v>23</v>
      </c>
      <c r="I28" s="11">
        <v>12.5</v>
      </c>
      <c r="J28" s="11">
        <v>15</v>
      </c>
      <c r="K28" s="11">
        <v>18</v>
      </c>
      <c r="L28" s="11">
        <v>20</v>
      </c>
      <c r="M28" s="4">
        <f t="shared" si="1"/>
        <v>17.25</v>
      </c>
      <c r="N28" s="5">
        <f t="shared" si="2"/>
        <v>3.8438262187565142</v>
      </c>
      <c r="O28" s="6">
        <f t="shared" si="3"/>
        <v>0.22283050543516025</v>
      </c>
      <c r="P28" s="7">
        <f t="shared" si="4"/>
        <v>21.093826218756515</v>
      </c>
      <c r="Q28" s="7">
        <f t="shared" si="5"/>
        <v>13.406173781243485</v>
      </c>
      <c r="R28" s="9">
        <v>17.25</v>
      </c>
      <c r="S28" s="8">
        <f t="shared" si="6"/>
        <v>2390850</v>
      </c>
    </row>
    <row r="29" spans="1:19" ht="43.5" customHeight="1" x14ac:dyDescent="0.25">
      <c r="A29" s="21">
        <v>4</v>
      </c>
      <c r="B29" s="42" t="s">
        <v>62</v>
      </c>
      <c r="C29" s="39" t="s">
        <v>25</v>
      </c>
      <c r="D29" s="37">
        <v>138600</v>
      </c>
      <c r="E29" s="25">
        <v>8.81</v>
      </c>
      <c r="F29" s="20">
        <f t="shared" si="0"/>
        <v>1221066</v>
      </c>
      <c r="G29" s="11">
        <v>12.33</v>
      </c>
      <c r="H29" s="11">
        <v>8.5</v>
      </c>
      <c r="I29" s="11">
        <v>15.75</v>
      </c>
      <c r="J29" s="11">
        <v>10</v>
      </c>
      <c r="K29" s="11">
        <v>15</v>
      </c>
      <c r="L29" s="11">
        <v>20</v>
      </c>
      <c r="M29" s="4">
        <f t="shared" si="1"/>
        <v>13.596666666666666</v>
      </c>
      <c r="N29" s="5">
        <f t="shared" si="2"/>
        <v>4.1982218458136158</v>
      </c>
      <c r="O29" s="6">
        <f t="shared" si="3"/>
        <v>0.3087684613248553</v>
      </c>
      <c r="P29" s="7">
        <f t="shared" si="4"/>
        <v>17.794888512480281</v>
      </c>
      <c r="Q29" s="7">
        <f t="shared" si="5"/>
        <v>9.3984448208530509</v>
      </c>
      <c r="R29" s="9">
        <v>13.6</v>
      </c>
      <c r="S29" s="8">
        <f t="shared" si="6"/>
        <v>1884960</v>
      </c>
    </row>
    <row r="30" spans="1:19" ht="51" customHeight="1" x14ac:dyDescent="0.25">
      <c r="A30" s="16">
        <v>5</v>
      </c>
      <c r="B30" s="40" t="s">
        <v>63</v>
      </c>
      <c r="C30" s="39" t="s">
        <v>25</v>
      </c>
      <c r="D30" s="41">
        <v>138600</v>
      </c>
      <c r="E30" s="25">
        <v>11.25</v>
      </c>
      <c r="F30" s="20">
        <f t="shared" si="0"/>
        <v>1559250</v>
      </c>
      <c r="G30" s="11">
        <v>12.3</v>
      </c>
      <c r="H30" s="11">
        <v>22.75</v>
      </c>
      <c r="I30" s="11">
        <v>9.25</v>
      </c>
      <c r="J30" s="11">
        <v>15</v>
      </c>
      <c r="K30" s="11">
        <v>17</v>
      </c>
      <c r="L30" s="11">
        <v>20</v>
      </c>
      <c r="M30" s="4">
        <f t="shared" si="1"/>
        <v>16.05</v>
      </c>
      <c r="N30" s="5">
        <f t="shared" si="2"/>
        <v>4.9558046773455509</v>
      </c>
      <c r="O30" s="6">
        <f t="shared" si="3"/>
        <v>0.30877287709318074</v>
      </c>
      <c r="P30" s="7">
        <f t="shared" si="4"/>
        <v>21.005804677345552</v>
      </c>
      <c r="Q30" s="7">
        <f t="shared" si="5"/>
        <v>11.09419532265445</v>
      </c>
      <c r="R30" s="9">
        <v>16.05</v>
      </c>
      <c r="S30" s="8">
        <f t="shared" si="6"/>
        <v>2224530</v>
      </c>
    </row>
    <row r="31" spans="1:19" ht="47.25" customHeight="1" x14ac:dyDescent="0.25">
      <c r="A31" s="16">
        <v>6</v>
      </c>
      <c r="B31" s="40" t="s">
        <v>64</v>
      </c>
      <c r="C31" s="39" t="s">
        <v>25</v>
      </c>
      <c r="D31" s="41">
        <v>138600</v>
      </c>
      <c r="E31" s="25">
        <v>8.81</v>
      </c>
      <c r="F31" s="20">
        <f t="shared" si="0"/>
        <v>1221066</v>
      </c>
      <c r="G31" s="11">
        <v>10.5</v>
      </c>
      <c r="H31" s="11">
        <v>12.9</v>
      </c>
      <c r="I31" s="11">
        <v>15.75</v>
      </c>
      <c r="J31" s="11">
        <v>10</v>
      </c>
      <c r="K31" s="11">
        <v>15</v>
      </c>
      <c r="L31" s="11">
        <v>20</v>
      </c>
      <c r="M31" s="4">
        <f t="shared" si="1"/>
        <v>14.025</v>
      </c>
      <c r="N31" s="5">
        <f t="shared" si="2"/>
        <v>3.7287732567159328</v>
      </c>
      <c r="O31" s="6">
        <f t="shared" si="3"/>
        <v>0.26586618586209859</v>
      </c>
      <c r="P31" s="7">
        <f t="shared" si="4"/>
        <v>17.753773256715935</v>
      </c>
      <c r="Q31" s="7">
        <f t="shared" si="5"/>
        <v>10.296226743284068</v>
      </c>
      <c r="R31" s="9">
        <v>14.03</v>
      </c>
      <c r="S31" s="8">
        <f t="shared" si="6"/>
        <v>1944558</v>
      </c>
    </row>
    <row r="32" spans="1:19" ht="32.25" customHeight="1" x14ac:dyDescent="0.25">
      <c r="A32" s="44" t="s">
        <v>43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6"/>
    </row>
    <row r="33" spans="1:19" ht="146.25" customHeight="1" x14ac:dyDescent="0.25">
      <c r="A33" s="16">
        <v>19</v>
      </c>
      <c r="B33" s="40" t="s">
        <v>65</v>
      </c>
      <c r="C33" s="39" t="s">
        <v>25</v>
      </c>
      <c r="D33" s="39">
        <v>400</v>
      </c>
      <c r="E33" s="25">
        <v>130</v>
      </c>
      <c r="F33" s="20">
        <f t="shared" si="0"/>
        <v>52000</v>
      </c>
      <c r="G33" s="11">
        <v>159.5</v>
      </c>
      <c r="H33" s="11"/>
      <c r="I33" s="11"/>
      <c r="J33" s="11">
        <v>150</v>
      </c>
      <c r="K33" s="11">
        <v>157</v>
      </c>
      <c r="L33" s="11">
        <v>160</v>
      </c>
      <c r="M33" s="4">
        <f>AVERAGE(G33,H33,I33,J33,K33,L33)</f>
        <v>156.625</v>
      </c>
      <c r="N33" s="5">
        <f>STDEV(G33,H33,I33,J33,K33,L33)</f>
        <v>4.6075119822596955</v>
      </c>
      <c r="O33" s="6">
        <f>N33/M33</f>
        <v>2.9417474747069086E-2</v>
      </c>
      <c r="P33" s="7">
        <f>M33+N33</f>
        <v>161.23251198225969</v>
      </c>
      <c r="Q33" s="7">
        <f>M33-N33</f>
        <v>152.01748801774031</v>
      </c>
      <c r="R33" s="9">
        <v>156.63</v>
      </c>
      <c r="S33" s="8">
        <f>R33*D33</f>
        <v>62652</v>
      </c>
    </row>
    <row r="34" spans="1:19" ht="37.5" customHeight="1" x14ac:dyDescent="0.25">
      <c r="A34" s="44" t="s">
        <v>44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6"/>
    </row>
    <row r="35" spans="1:19" ht="149.25" customHeight="1" x14ac:dyDescent="0.25">
      <c r="A35" s="21">
        <v>20</v>
      </c>
      <c r="B35" s="40" t="s">
        <v>66</v>
      </c>
      <c r="C35" s="39" t="s">
        <v>25</v>
      </c>
      <c r="D35" s="39">
        <v>200</v>
      </c>
      <c r="E35" s="25">
        <v>140</v>
      </c>
      <c r="F35" s="20">
        <f t="shared" si="0"/>
        <v>28000</v>
      </c>
      <c r="G35" s="11">
        <v>159.5</v>
      </c>
      <c r="H35" s="11"/>
      <c r="I35" s="11"/>
      <c r="J35" s="11">
        <v>150</v>
      </c>
      <c r="K35" s="11">
        <v>157</v>
      </c>
      <c r="L35" s="11">
        <v>160</v>
      </c>
      <c r="M35" s="4">
        <f>AVERAGE(G35,H35,I35,J35,K35,L35)</f>
        <v>156.625</v>
      </c>
      <c r="N35" s="5">
        <f>STDEV(G35,H35,I35,J35,K35,L35)</f>
        <v>4.6075119822596955</v>
      </c>
      <c r="O35" s="6">
        <f>N35/M35</f>
        <v>2.9417474747069086E-2</v>
      </c>
      <c r="P35" s="7">
        <f>M35+N35</f>
        <v>161.23251198225969</v>
      </c>
      <c r="Q35" s="7">
        <f>M35-N35</f>
        <v>152.01748801774031</v>
      </c>
      <c r="R35" s="9">
        <v>156.63</v>
      </c>
      <c r="S35" s="8">
        <f>R35*D35</f>
        <v>31326</v>
      </c>
    </row>
    <row r="36" spans="1:19" ht="39.75" customHeight="1" x14ac:dyDescent="0.25">
      <c r="A36" s="44" t="s">
        <v>45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</row>
    <row r="37" spans="1:19" ht="150" customHeight="1" x14ac:dyDescent="0.25">
      <c r="A37" s="21"/>
      <c r="B37" s="40" t="s">
        <v>67</v>
      </c>
      <c r="C37" s="39" t="s">
        <v>25</v>
      </c>
      <c r="D37" s="39">
        <v>250</v>
      </c>
      <c r="E37" s="25">
        <v>185</v>
      </c>
      <c r="F37" s="20">
        <f t="shared" si="0"/>
        <v>46250</v>
      </c>
      <c r="G37" s="11">
        <v>199.5</v>
      </c>
      <c r="H37" s="11"/>
      <c r="I37" s="11"/>
      <c r="J37" s="11">
        <v>200</v>
      </c>
      <c r="K37" s="11">
        <v>217</v>
      </c>
      <c r="L37" s="11">
        <v>250</v>
      </c>
      <c r="M37" s="4">
        <f>AVERAGE(G37,H37,I37,J37,K37,L37)</f>
        <v>216.625</v>
      </c>
      <c r="N37" s="5">
        <f>STDEV(G37,H37,I37,J37,K37,L37)</f>
        <v>23.690275782832639</v>
      </c>
      <c r="O37" s="6">
        <f>N37/M37</f>
        <v>0.10936076529870808</v>
      </c>
      <c r="P37" s="7">
        <f>M37+N37</f>
        <v>240.31527578283263</v>
      </c>
      <c r="Q37" s="7">
        <f>M37-N37</f>
        <v>192.93472421716737</v>
      </c>
      <c r="R37" s="9">
        <v>216.63</v>
      </c>
      <c r="S37" s="8">
        <f>R37*D37</f>
        <v>54157.5</v>
      </c>
    </row>
    <row r="38" spans="1:19" ht="42" customHeight="1" x14ac:dyDescent="0.25">
      <c r="A38" s="44" t="s">
        <v>46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19" ht="154.5" customHeight="1" x14ac:dyDescent="0.25">
      <c r="A39" s="21"/>
      <c r="B39" s="40" t="s">
        <v>68</v>
      </c>
      <c r="C39" s="39" t="s">
        <v>25</v>
      </c>
      <c r="D39" s="39">
        <v>250</v>
      </c>
      <c r="E39" s="25">
        <v>185</v>
      </c>
      <c r="F39" s="20">
        <f t="shared" si="0"/>
        <v>46250</v>
      </c>
      <c r="G39" s="11">
        <v>199.5</v>
      </c>
      <c r="H39" s="11"/>
      <c r="I39" s="11"/>
      <c r="J39" s="11">
        <v>200</v>
      </c>
      <c r="K39" s="11">
        <v>217</v>
      </c>
      <c r="L39" s="11">
        <v>250</v>
      </c>
      <c r="M39" s="4">
        <f>AVERAGE(G39,H39,I39,J39,K39,L39)</f>
        <v>216.625</v>
      </c>
      <c r="N39" s="5">
        <f>STDEV(G39,H39,I39,J39,K39,L39)</f>
        <v>23.690275782832639</v>
      </c>
      <c r="O39" s="6">
        <f>N39/M39</f>
        <v>0.10936076529870808</v>
      </c>
      <c r="P39" s="7">
        <f>M39+N39</f>
        <v>240.31527578283263</v>
      </c>
      <c r="Q39" s="7">
        <f>M39-N39</f>
        <v>192.93472421716737</v>
      </c>
      <c r="R39" s="9">
        <v>216.63</v>
      </c>
      <c r="S39" s="8">
        <f>R39*D39</f>
        <v>54157.5</v>
      </c>
    </row>
    <row r="40" spans="1:19" ht="30.75" customHeight="1" x14ac:dyDescent="0.25">
      <c r="A40" s="44" t="s">
        <v>47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</row>
    <row r="41" spans="1:19" ht="110.25" customHeight="1" x14ac:dyDescent="0.25">
      <c r="A41" s="16">
        <v>4</v>
      </c>
      <c r="B41" s="17" t="s">
        <v>69</v>
      </c>
      <c r="C41" s="22" t="s">
        <v>23</v>
      </c>
      <c r="D41" s="23">
        <v>45223</v>
      </c>
      <c r="E41" s="28">
        <v>26.35</v>
      </c>
      <c r="F41" s="20">
        <f>E41*D41</f>
        <v>1191626.05</v>
      </c>
      <c r="G41" s="11">
        <v>26</v>
      </c>
      <c r="H41" s="11">
        <v>28</v>
      </c>
      <c r="I41" s="11">
        <v>29</v>
      </c>
      <c r="J41" s="10">
        <v>30</v>
      </c>
      <c r="K41" s="10">
        <v>32.200000000000003</v>
      </c>
      <c r="L41" s="10">
        <v>35</v>
      </c>
      <c r="M41" s="4">
        <f>AVERAGE(G41,H41,I41,J41,K41,L41)</f>
        <v>30.033333333333331</v>
      </c>
      <c r="N41" s="5">
        <f>STDEV(G41,H41,I41,J41,K41,L41)</f>
        <v>3.1885210782848321</v>
      </c>
      <c r="O41" s="6">
        <f>N41/M41</f>
        <v>0.10616607363878465</v>
      </c>
      <c r="P41" s="7">
        <f>M41+N41</f>
        <v>33.22185441161816</v>
      </c>
      <c r="Q41" s="7">
        <f>M41-N41</f>
        <v>26.844812255048499</v>
      </c>
      <c r="R41" s="9">
        <v>30.03</v>
      </c>
      <c r="S41" s="8">
        <f>R41*D41</f>
        <v>1358046.69</v>
      </c>
    </row>
    <row r="42" spans="1:19" ht="35.25" customHeight="1" x14ac:dyDescent="0.25">
      <c r="A42" s="44" t="s">
        <v>48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</row>
    <row r="43" spans="1:19" ht="99" customHeight="1" x14ac:dyDescent="0.25">
      <c r="A43" s="21">
        <v>5</v>
      </c>
      <c r="B43" s="17" t="s">
        <v>70</v>
      </c>
      <c r="C43" s="22" t="s">
        <v>23</v>
      </c>
      <c r="D43" s="23">
        <v>41456</v>
      </c>
      <c r="E43" s="25">
        <v>24.82</v>
      </c>
      <c r="F43" s="20">
        <f t="shared" ref="F43" si="7">E43*D43</f>
        <v>1028937.92</v>
      </c>
      <c r="G43" s="11">
        <v>25.08</v>
      </c>
      <c r="H43" s="11">
        <v>29.7</v>
      </c>
      <c r="I43" s="11">
        <v>22.8</v>
      </c>
      <c r="J43" s="10">
        <v>30</v>
      </c>
      <c r="K43" s="10">
        <v>32.200000000000003</v>
      </c>
      <c r="L43" s="10">
        <v>35</v>
      </c>
      <c r="M43" s="4">
        <f>AVERAGE(G43,H43,I43,J43,K43,L43)</f>
        <v>29.13</v>
      </c>
      <c r="N43" s="5">
        <f>STDEV(G43,H43,I43,J43,K43,L43)</f>
        <v>4.5041092349098371</v>
      </c>
      <c r="O43" s="6">
        <f>N43/M43</f>
        <v>0.15462098300411387</v>
      </c>
      <c r="P43" s="7">
        <f>M43+N43</f>
        <v>33.634109234909836</v>
      </c>
      <c r="Q43" s="7">
        <f>M43-N43</f>
        <v>24.625890765090162</v>
      </c>
      <c r="R43" s="9">
        <v>29.13</v>
      </c>
      <c r="S43" s="8">
        <f>R43*D43</f>
        <v>1207613.28</v>
      </c>
    </row>
    <row r="44" spans="1:19" ht="24.75" customHeight="1" x14ac:dyDescent="0.25">
      <c r="A44" s="47" t="s">
        <v>17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9"/>
      <c r="S44" s="13">
        <f>SUM(S6,S8,S10,S12,S14,S16,S18,S20,S22,S24,S26,S27,S28,S29,S30,S31,S33,S35,S37,S39,S41,S43)</f>
        <v>47579857.700000003</v>
      </c>
    </row>
    <row r="45" spans="1:19" x14ac:dyDescent="0.25">
      <c r="B45" s="43"/>
      <c r="C45" s="43"/>
      <c r="D45" s="43"/>
      <c r="E45" s="43"/>
      <c r="F45" s="43"/>
      <c r="G45" s="43"/>
    </row>
    <row r="46" spans="1:19" x14ac:dyDescent="0.25">
      <c r="B46" s="43"/>
      <c r="C46" s="43"/>
      <c r="D46" s="43"/>
      <c r="E46" s="43"/>
      <c r="F46" s="43"/>
      <c r="G46" s="43"/>
    </row>
    <row r="47" spans="1:19" x14ac:dyDescent="0.25">
      <c r="B47" s="43"/>
      <c r="C47" s="43"/>
      <c r="D47" s="43"/>
      <c r="E47" s="43"/>
      <c r="F47" s="43"/>
      <c r="G47" s="43"/>
    </row>
  </sheetData>
  <mergeCells count="31">
    <mergeCell ref="A7:S7"/>
    <mergeCell ref="A17:S17"/>
    <mergeCell ref="A15:S15"/>
    <mergeCell ref="A13:S13"/>
    <mergeCell ref="A11:S11"/>
    <mergeCell ref="A9:S9"/>
    <mergeCell ref="A1:S1"/>
    <mergeCell ref="A2:S2"/>
    <mergeCell ref="A3:A4"/>
    <mergeCell ref="B3:B4"/>
    <mergeCell ref="C3:C4"/>
    <mergeCell ref="D3:D4"/>
    <mergeCell ref="M3:Q3"/>
    <mergeCell ref="R3:S3"/>
    <mergeCell ref="G3:I3"/>
    <mergeCell ref="A44:R44"/>
    <mergeCell ref="B46:G46"/>
    <mergeCell ref="B47:G47"/>
    <mergeCell ref="B45:G45"/>
    <mergeCell ref="E3:F3"/>
    <mergeCell ref="A5:S5"/>
    <mergeCell ref="A40:S40"/>
    <mergeCell ref="A42:S42"/>
    <mergeCell ref="A25:S25"/>
    <mergeCell ref="A38:S38"/>
    <mergeCell ref="A36:S36"/>
    <mergeCell ref="A34:S34"/>
    <mergeCell ref="A32:S32"/>
    <mergeCell ref="A23:S23"/>
    <mergeCell ref="A21:S21"/>
    <mergeCell ref="A19:S19"/>
  </mergeCells>
  <phoneticPr fontId="7" type="noConversion"/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Resumo</vt:lpstr>
      <vt:lpstr>Mapa de Precificação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Ikaro</dc:creator>
  <cp:lastModifiedBy>Antonio Pereira Melo Júnior</cp:lastModifiedBy>
  <cp:lastPrinted>2023-06-26T16:49:40Z</cp:lastPrinted>
  <dcterms:created xsi:type="dcterms:W3CDTF">2023-06-19T12:44:34Z</dcterms:created>
  <dcterms:modified xsi:type="dcterms:W3CDTF">2025-04-24T19:06:46Z</dcterms:modified>
</cp:coreProperties>
</file>