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2.1.10\slc\DL\GERENCIA GLOBAL\GERENCIA 2025\PRORROGAÇÃO\PROC. Nº 00002.001144.2025-20 - ARP - P.E. - Nº 20.2023 - MATERIAL DE EXPEDIENTE\"/>
    </mc:Choice>
  </mc:AlternateContent>
  <xr:revisionPtr revIDLastSave="0" documentId="13_ncr:1_{33BF2C62-4E46-4887-80D5-4E785EC05A75}" xr6:coauthVersionLast="47" xr6:coauthVersionMax="47" xr10:uidLastSave="{00000000-0000-0000-0000-000000000000}"/>
  <bookViews>
    <workbookView xWindow="-20520" yWindow="1845" windowWidth="20640" windowHeight="11040" firstSheet="1" activeTab="2" xr2:uid="{00000000-000D-0000-FFFF-FFFF00000000}"/>
  </bookViews>
  <sheets>
    <sheet name="Planilha1" sheetId="16" state="hidden" r:id="rId1"/>
    <sheet name="TABELA RESUMO" sheetId="17" r:id="rId2"/>
    <sheet name="Mapa de Precificação"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6" i="15" l="1"/>
  <c r="S144" i="15"/>
  <c r="R144" i="15"/>
  <c r="R67" i="15"/>
  <c r="S146" i="15"/>
  <c r="T66" i="15"/>
  <c r="S66" i="15"/>
  <c r="S67" i="15"/>
  <c r="H153" i="17"/>
  <c r="F153" i="17"/>
  <c r="H152" i="17"/>
  <c r="F152" i="17"/>
  <c r="H151" i="17"/>
  <c r="F151" i="17"/>
  <c r="H150" i="17"/>
  <c r="F150" i="17"/>
  <c r="H149" i="17"/>
  <c r="F149" i="17"/>
  <c r="H148" i="17"/>
  <c r="F148" i="17"/>
  <c r="H147" i="17"/>
  <c r="F147" i="17"/>
  <c r="H146" i="17"/>
  <c r="F146" i="17"/>
  <c r="H145" i="17"/>
  <c r="F145" i="17"/>
  <c r="H144" i="17"/>
  <c r="F144" i="17"/>
  <c r="H143" i="17"/>
  <c r="F143" i="17"/>
  <c r="H142" i="17"/>
  <c r="F142" i="17"/>
  <c r="H141" i="17"/>
  <c r="F141" i="17"/>
  <c r="H140" i="17"/>
  <c r="F140" i="17"/>
  <c r="H139" i="17"/>
  <c r="F139" i="17"/>
  <c r="H138" i="17"/>
  <c r="F138" i="17"/>
  <c r="H137" i="17"/>
  <c r="F137" i="17"/>
  <c r="H136" i="17"/>
  <c r="F136" i="17"/>
  <c r="H135" i="17"/>
  <c r="F135" i="17"/>
  <c r="H134" i="17"/>
  <c r="F134" i="17"/>
  <c r="H133" i="17"/>
  <c r="F133" i="17"/>
  <c r="H132" i="17"/>
  <c r="F132" i="17"/>
  <c r="H131" i="17"/>
  <c r="F131" i="17"/>
  <c r="H130" i="17"/>
  <c r="F130" i="17"/>
  <c r="H129" i="17"/>
  <c r="F129" i="17"/>
  <c r="H128" i="17"/>
  <c r="F128" i="17"/>
  <c r="H127" i="17"/>
  <c r="F127" i="17"/>
  <c r="H126" i="17"/>
  <c r="F126" i="17"/>
  <c r="H125" i="17"/>
  <c r="F125" i="17"/>
  <c r="H124" i="17"/>
  <c r="F124" i="17"/>
  <c r="H123" i="17"/>
  <c r="F123" i="17"/>
  <c r="H122" i="17"/>
  <c r="F122" i="17"/>
  <c r="H121" i="17"/>
  <c r="F121" i="17"/>
  <c r="H120" i="17"/>
  <c r="F120" i="17"/>
  <c r="H119" i="17"/>
  <c r="F119" i="17"/>
  <c r="H118" i="17"/>
  <c r="F118" i="17"/>
  <c r="H117" i="17"/>
  <c r="F117" i="17"/>
  <c r="H116" i="17"/>
  <c r="F116" i="17"/>
  <c r="H115" i="17"/>
  <c r="F115" i="17"/>
  <c r="H114" i="17"/>
  <c r="F114" i="17"/>
  <c r="H113" i="17"/>
  <c r="F113" i="17"/>
  <c r="H112" i="17"/>
  <c r="F112" i="17"/>
  <c r="H111" i="17"/>
  <c r="F111" i="17"/>
  <c r="H110" i="17"/>
  <c r="H109" i="17"/>
  <c r="F109" i="17"/>
  <c r="H108" i="17"/>
  <c r="F108" i="17"/>
  <c r="H107" i="17"/>
  <c r="F107" i="17"/>
  <c r="H106" i="17"/>
  <c r="F106" i="17"/>
  <c r="H105" i="17"/>
  <c r="F105" i="17"/>
  <c r="H104" i="17"/>
  <c r="F104" i="17"/>
  <c r="H103" i="17"/>
  <c r="F103" i="17"/>
  <c r="H102" i="17"/>
  <c r="F102" i="17"/>
  <c r="H101" i="17"/>
  <c r="F101" i="17"/>
  <c r="H100" i="17"/>
  <c r="F100" i="17"/>
  <c r="H99" i="17"/>
  <c r="F99" i="17"/>
  <c r="H98" i="17"/>
  <c r="F98" i="17"/>
  <c r="H97" i="17"/>
  <c r="H96" i="17"/>
  <c r="F96" i="17"/>
  <c r="H95" i="17"/>
  <c r="F95" i="17"/>
  <c r="H94" i="17"/>
  <c r="F94" i="17"/>
  <c r="H93" i="17"/>
  <c r="F93" i="17"/>
  <c r="H92" i="17"/>
  <c r="F92" i="17"/>
  <c r="H91" i="17"/>
  <c r="F91" i="17"/>
  <c r="H90" i="17"/>
  <c r="F90" i="17"/>
  <c r="H89" i="17"/>
  <c r="F89" i="17"/>
  <c r="H88" i="17"/>
  <c r="F88" i="17"/>
  <c r="H87" i="17"/>
  <c r="F87" i="17"/>
  <c r="H86" i="17"/>
  <c r="F86" i="17"/>
  <c r="H85" i="17"/>
  <c r="F85" i="17"/>
  <c r="H84" i="17"/>
  <c r="F84" i="17"/>
  <c r="H83" i="17"/>
  <c r="F83" i="17"/>
  <c r="H82" i="17"/>
  <c r="F82" i="17"/>
  <c r="H81" i="17"/>
  <c r="F81" i="17"/>
  <c r="H80" i="17"/>
  <c r="F80" i="17"/>
  <c r="H79" i="17"/>
  <c r="F79" i="17"/>
  <c r="H78" i="17"/>
  <c r="F78" i="17"/>
  <c r="H77" i="17"/>
  <c r="F77" i="17"/>
  <c r="H76" i="17"/>
  <c r="F76" i="17"/>
  <c r="H75" i="17"/>
  <c r="F75" i="17"/>
  <c r="H74" i="17"/>
  <c r="F74" i="17"/>
  <c r="H73" i="17"/>
  <c r="F73" i="17"/>
  <c r="H72" i="17"/>
  <c r="F72" i="17"/>
  <c r="H71" i="17"/>
  <c r="F71" i="17"/>
  <c r="H70" i="17"/>
  <c r="F70" i="17"/>
  <c r="H69" i="17"/>
  <c r="F69" i="17"/>
  <c r="H68" i="17"/>
  <c r="F68" i="17"/>
  <c r="H67" i="17"/>
  <c r="F67" i="17"/>
  <c r="H66" i="17"/>
  <c r="F66" i="17"/>
  <c r="H65" i="17"/>
  <c r="F65" i="17"/>
  <c r="H64" i="17"/>
  <c r="F64" i="17"/>
  <c r="H63" i="17"/>
  <c r="F63" i="17"/>
  <c r="H62" i="17"/>
  <c r="F62" i="17"/>
  <c r="H61" i="17"/>
  <c r="F61" i="17"/>
  <c r="H60" i="17"/>
  <c r="F60" i="17"/>
  <c r="H59" i="17"/>
  <c r="F59" i="17"/>
  <c r="H58" i="17"/>
  <c r="F58" i="17"/>
  <c r="H57" i="17"/>
  <c r="F57" i="17"/>
  <c r="H56" i="17"/>
  <c r="F56" i="17"/>
  <c r="H55" i="17"/>
  <c r="F55" i="17"/>
  <c r="H54" i="17"/>
  <c r="F54" i="17"/>
  <c r="H53" i="17"/>
  <c r="F53" i="17"/>
  <c r="H52" i="17"/>
  <c r="F52" i="17"/>
  <c r="H51" i="17"/>
  <c r="F51" i="17"/>
  <c r="H50" i="17"/>
  <c r="F50" i="17"/>
  <c r="H49" i="17"/>
  <c r="F49" i="17"/>
  <c r="H48" i="17"/>
  <c r="F48" i="17"/>
  <c r="H47" i="17"/>
  <c r="F47" i="17"/>
  <c r="H46" i="17"/>
  <c r="F46" i="17"/>
  <c r="H45" i="17"/>
  <c r="F45" i="17"/>
  <c r="H44" i="17"/>
  <c r="F44" i="17"/>
  <c r="H43" i="17"/>
  <c r="F43" i="17"/>
  <c r="H42" i="17"/>
  <c r="F42" i="17"/>
  <c r="H41" i="17"/>
  <c r="F41" i="17"/>
  <c r="H40" i="17"/>
  <c r="F40" i="17"/>
  <c r="H39" i="17"/>
  <c r="F39" i="17"/>
  <c r="H38" i="17"/>
  <c r="F38" i="17"/>
  <c r="H37" i="17"/>
  <c r="F37" i="17"/>
  <c r="H36" i="17"/>
  <c r="F36" i="17"/>
  <c r="H35" i="17"/>
  <c r="H34" i="17"/>
  <c r="F34" i="17"/>
  <c r="H33" i="17"/>
  <c r="F33" i="17"/>
  <c r="H32" i="17"/>
  <c r="F32" i="17"/>
  <c r="H31" i="17"/>
  <c r="F31" i="17"/>
  <c r="H30" i="17"/>
  <c r="F30" i="17"/>
  <c r="H29" i="17"/>
  <c r="F29" i="17"/>
  <c r="H28" i="17"/>
  <c r="F28" i="17"/>
  <c r="H27" i="17"/>
  <c r="F27" i="17"/>
  <c r="H26" i="17"/>
  <c r="F26" i="17"/>
  <c r="H22" i="17"/>
  <c r="H23" i="17" s="1"/>
  <c r="F22" i="17"/>
  <c r="F23" i="17" s="1"/>
  <c r="H18" i="17"/>
  <c r="F18" i="17"/>
  <c r="H17" i="17"/>
  <c r="F17" i="17"/>
  <c r="H16" i="17"/>
  <c r="F16" i="17"/>
  <c r="H15" i="17"/>
  <c r="F15" i="17"/>
  <c r="H11" i="17"/>
  <c r="F11" i="17"/>
  <c r="H10" i="17"/>
  <c r="F10" i="17"/>
  <c r="H9" i="17"/>
  <c r="F9" i="17"/>
  <c r="H8" i="17"/>
  <c r="F8" i="17"/>
  <c r="H7" i="17"/>
  <c r="F7" i="17"/>
  <c r="H6" i="17"/>
  <c r="F6" i="17"/>
  <c r="X27" i="15"/>
  <c r="X28" i="15"/>
  <c r="X29" i="15"/>
  <c r="X30" i="15"/>
  <c r="X31" i="15"/>
  <c r="X32" i="15"/>
  <c r="X33" i="15"/>
  <c r="X34" i="15"/>
  <c r="X35" i="15"/>
  <c r="X36" i="15"/>
  <c r="X37" i="15"/>
  <c r="X38" i="15"/>
  <c r="X39" i="15"/>
  <c r="X40" i="15"/>
  <c r="X41" i="15"/>
  <c r="X42" i="15"/>
  <c r="X43" i="15"/>
  <c r="X44" i="15"/>
  <c r="X45" i="15"/>
  <c r="X46" i="15"/>
  <c r="X47" i="15"/>
  <c r="X48" i="15"/>
  <c r="X49" i="15"/>
  <c r="X50" i="15"/>
  <c r="X51" i="15"/>
  <c r="X52" i="15"/>
  <c r="X53" i="15"/>
  <c r="X54" i="15"/>
  <c r="X55" i="15"/>
  <c r="X56" i="15"/>
  <c r="X57" i="15"/>
  <c r="X58" i="15"/>
  <c r="X59" i="15"/>
  <c r="X60" i="15"/>
  <c r="X61" i="15"/>
  <c r="X62" i="15"/>
  <c r="X63" i="15"/>
  <c r="X64" i="15"/>
  <c r="X65" i="15"/>
  <c r="X66" i="15"/>
  <c r="X67" i="15"/>
  <c r="X68" i="15"/>
  <c r="X69" i="15"/>
  <c r="X70" i="15"/>
  <c r="X71" i="15"/>
  <c r="X72" i="15"/>
  <c r="X73" i="15"/>
  <c r="X74" i="15"/>
  <c r="X75" i="15"/>
  <c r="X76" i="15"/>
  <c r="X77" i="15"/>
  <c r="X78" i="15"/>
  <c r="X79" i="15"/>
  <c r="X80" i="15"/>
  <c r="X81" i="15"/>
  <c r="X82" i="15"/>
  <c r="X83" i="15"/>
  <c r="X84" i="15"/>
  <c r="X85" i="15"/>
  <c r="X86" i="15"/>
  <c r="X87" i="15"/>
  <c r="X88" i="15"/>
  <c r="X89" i="15"/>
  <c r="X90" i="15"/>
  <c r="X91" i="15"/>
  <c r="X92" i="15"/>
  <c r="X93" i="15"/>
  <c r="X94" i="15"/>
  <c r="X95" i="15"/>
  <c r="X96" i="15"/>
  <c r="X97" i="15"/>
  <c r="X98" i="15"/>
  <c r="X99" i="15"/>
  <c r="X100" i="15"/>
  <c r="X101" i="15"/>
  <c r="X102" i="15"/>
  <c r="X103" i="15"/>
  <c r="X104" i="15"/>
  <c r="X105" i="15"/>
  <c r="X106" i="15"/>
  <c r="X107" i="15"/>
  <c r="X108" i="15"/>
  <c r="X109" i="15"/>
  <c r="X110" i="15"/>
  <c r="X111" i="15"/>
  <c r="X112" i="15"/>
  <c r="X113" i="15"/>
  <c r="X114" i="15"/>
  <c r="X115" i="15"/>
  <c r="X116" i="15"/>
  <c r="X117" i="15"/>
  <c r="X118" i="15"/>
  <c r="X119" i="15"/>
  <c r="X120" i="15"/>
  <c r="X121" i="15"/>
  <c r="X122" i="15"/>
  <c r="X123" i="15"/>
  <c r="X124" i="15"/>
  <c r="X125" i="15"/>
  <c r="X126" i="15"/>
  <c r="X127" i="15"/>
  <c r="X128" i="15"/>
  <c r="X129" i="15"/>
  <c r="X130" i="15"/>
  <c r="X131" i="15"/>
  <c r="X132" i="15"/>
  <c r="X133" i="15"/>
  <c r="X134" i="15"/>
  <c r="X135" i="15"/>
  <c r="X136" i="15"/>
  <c r="X137" i="15"/>
  <c r="X138" i="15"/>
  <c r="X139" i="15"/>
  <c r="X140" i="15"/>
  <c r="X141" i="15"/>
  <c r="X142" i="15"/>
  <c r="X143" i="15"/>
  <c r="X144" i="15"/>
  <c r="X154" i="15" s="1"/>
  <c r="X145" i="15"/>
  <c r="X146" i="15"/>
  <c r="X147" i="15"/>
  <c r="X148" i="15"/>
  <c r="X149" i="15"/>
  <c r="X150" i="15"/>
  <c r="X151" i="15"/>
  <c r="X152" i="15"/>
  <c r="X153" i="15"/>
  <c r="X26" i="15"/>
  <c r="X22" i="15"/>
  <c r="X16" i="15"/>
  <c r="X17" i="15"/>
  <c r="X18" i="15"/>
  <c r="X15" i="15"/>
  <c r="X7" i="15"/>
  <c r="X8" i="15"/>
  <c r="X9" i="15"/>
  <c r="X10" i="15"/>
  <c r="X11" i="15"/>
  <c r="X6" i="15"/>
  <c r="S27" i="15"/>
  <c r="S28" i="15"/>
  <c r="S29" i="15"/>
  <c r="S30" i="15"/>
  <c r="S31" i="15"/>
  <c r="S32" i="15"/>
  <c r="S33" i="15"/>
  <c r="S34" i="15"/>
  <c r="S35" i="15"/>
  <c r="S36" i="15"/>
  <c r="S37" i="15"/>
  <c r="S38" i="15"/>
  <c r="S39" i="15"/>
  <c r="S40" i="15"/>
  <c r="S41" i="15"/>
  <c r="S42" i="15"/>
  <c r="S43" i="15"/>
  <c r="S44" i="15"/>
  <c r="S45" i="15"/>
  <c r="S46" i="15"/>
  <c r="S47" i="15"/>
  <c r="S48" i="15"/>
  <c r="S49" i="15"/>
  <c r="S50" i="15"/>
  <c r="S51" i="15"/>
  <c r="S52" i="15"/>
  <c r="S53" i="15"/>
  <c r="S54" i="15"/>
  <c r="S55" i="15"/>
  <c r="S56" i="15"/>
  <c r="S57" i="15"/>
  <c r="S58" i="15"/>
  <c r="S59" i="15"/>
  <c r="S60" i="15"/>
  <c r="S61" i="15"/>
  <c r="S62" i="15"/>
  <c r="S63" i="15"/>
  <c r="S64" i="15"/>
  <c r="S65" i="15"/>
  <c r="S68" i="15"/>
  <c r="S69" i="15"/>
  <c r="S70" i="15"/>
  <c r="S71" i="15"/>
  <c r="S72" i="15"/>
  <c r="S73" i="15"/>
  <c r="S74" i="15"/>
  <c r="S75" i="15"/>
  <c r="S76" i="15"/>
  <c r="S77" i="15"/>
  <c r="S78" i="15"/>
  <c r="S79" i="15"/>
  <c r="S80" i="15"/>
  <c r="S81" i="15"/>
  <c r="S82" i="15"/>
  <c r="S83" i="15"/>
  <c r="S84" i="15"/>
  <c r="S85" i="15"/>
  <c r="S86" i="15"/>
  <c r="S87" i="15"/>
  <c r="S88" i="15"/>
  <c r="S89" i="15"/>
  <c r="S90" i="15"/>
  <c r="S91" i="15"/>
  <c r="S92" i="15"/>
  <c r="S93" i="15"/>
  <c r="S94" i="15"/>
  <c r="S95" i="15"/>
  <c r="S96" i="15"/>
  <c r="S97" i="15"/>
  <c r="S98" i="15"/>
  <c r="S99" i="15"/>
  <c r="S100" i="15"/>
  <c r="S101" i="15"/>
  <c r="S102" i="15"/>
  <c r="S103" i="15"/>
  <c r="S104" i="15"/>
  <c r="S105" i="15"/>
  <c r="S106" i="15"/>
  <c r="S107" i="15"/>
  <c r="S108" i="15"/>
  <c r="S109" i="15"/>
  <c r="S110" i="15"/>
  <c r="S111" i="15"/>
  <c r="S112" i="15"/>
  <c r="S113" i="15"/>
  <c r="S114" i="15"/>
  <c r="S115" i="15"/>
  <c r="S116" i="15"/>
  <c r="S117" i="15"/>
  <c r="S118" i="15"/>
  <c r="S119" i="15"/>
  <c r="S120" i="15"/>
  <c r="S121" i="15"/>
  <c r="S122" i="15"/>
  <c r="S123" i="15"/>
  <c r="S124" i="15"/>
  <c r="S125" i="15"/>
  <c r="S126" i="15"/>
  <c r="S127" i="15"/>
  <c r="S128" i="15"/>
  <c r="S129" i="15"/>
  <c r="S130" i="15"/>
  <c r="S131" i="15"/>
  <c r="S132" i="15"/>
  <c r="S133" i="15"/>
  <c r="S134" i="15"/>
  <c r="S135" i="15"/>
  <c r="S136" i="15"/>
  <c r="S137" i="15"/>
  <c r="S138" i="15"/>
  <c r="S139" i="15"/>
  <c r="S140" i="15"/>
  <c r="S141" i="15"/>
  <c r="S142" i="15"/>
  <c r="S143" i="15"/>
  <c r="S145" i="15"/>
  <c r="S147" i="15"/>
  <c r="S148" i="15"/>
  <c r="S149" i="15"/>
  <c r="S150" i="15"/>
  <c r="S151" i="15"/>
  <c r="S152" i="15"/>
  <c r="S153" i="15"/>
  <c r="S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R54" i="15"/>
  <c r="R55" i="15"/>
  <c r="R56" i="15"/>
  <c r="R57" i="15"/>
  <c r="R58" i="15"/>
  <c r="R59" i="15"/>
  <c r="R60" i="15"/>
  <c r="R61" i="15"/>
  <c r="R62" i="15"/>
  <c r="R63" i="15"/>
  <c r="R64" i="15"/>
  <c r="R65" i="15"/>
  <c r="R66" i="15"/>
  <c r="R68" i="15"/>
  <c r="R69" i="15"/>
  <c r="R70" i="15"/>
  <c r="R71" i="15"/>
  <c r="R72" i="15"/>
  <c r="R73" i="15"/>
  <c r="R74" i="15"/>
  <c r="R75" i="15"/>
  <c r="R76" i="15"/>
  <c r="R77" i="15"/>
  <c r="R78" i="15"/>
  <c r="R79" i="15"/>
  <c r="R80" i="15"/>
  <c r="R81" i="15"/>
  <c r="R82" i="15"/>
  <c r="R83" i="15"/>
  <c r="R84" i="15"/>
  <c r="R85" i="15"/>
  <c r="R86" i="15"/>
  <c r="R87" i="15"/>
  <c r="R88" i="15"/>
  <c r="R89" i="15"/>
  <c r="R90" i="15"/>
  <c r="R91" i="15"/>
  <c r="R92" i="15"/>
  <c r="R93" i="15"/>
  <c r="R94" i="15"/>
  <c r="R95" i="15"/>
  <c r="R96" i="15"/>
  <c r="R97" i="15"/>
  <c r="R98" i="15"/>
  <c r="R99" i="15"/>
  <c r="R100" i="15"/>
  <c r="R101" i="15"/>
  <c r="R102" i="15"/>
  <c r="R103" i="15"/>
  <c r="R104" i="15"/>
  <c r="R105" i="15"/>
  <c r="R106" i="15"/>
  <c r="R107" i="15"/>
  <c r="R108" i="15"/>
  <c r="R109" i="15"/>
  <c r="R110" i="15"/>
  <c r="R111" i="15"/>
  <c r="R112" i="15"/>
  <c r="R113" i="15"/>
  <c r="R114" i="15"/>
  <c r="R115" i="15"/>
  <c r="R116" i="15"/>
  <c r="R117" i="15"/>
  <c r="R118" i="15"/>
  <c r="R119" i="15"/>
  <c r="R120" i="15"/>
  <c r="R121" i="15"/>
  <c r="R122" i="15"/>
  <c r="R123" i="15"/>
  <c r="R124" i="15"/>
  <c r="R125" i="15"/>
  <c r="R126" i="15"/>
  <c r="R127" i="15"/>
  <c r="R128" i="15"/>
  <c r="R129" i="15"/>
  <c r="R130" i="15"/>
  <c r="R131" i="15"/>
  <c r="R132" i="15"/>
  <c r="R133" i="15"/>
  <c r="R134" i="15"/>
  <c r="R135" i="15"/>
  <c r="R136" i="15"/>
  <c r="R137" i="15"/>
  <c r="R138" i="15"/>
  <c r="R139" i="15"/>
  <c r="R140" i="15"/>
  <c r="R141" i="15"/>
  <c r="R142" i="15"/>
  <c r="R143" i="15"/>
  <c r="R145" i="15"/>
  <c r="R147" i="15"/>
  <c r="R148" i="15"/>
  <c r="R149" i="15"/>
  <c r="R150" i="15"/>
  <c r="R151" i="15"/>
  <c r="R152" i="15"/>
  <c r="R153" i="15"/>
  <c r="R26" i="15"/>
  <c r="S22" i="15"/>
  <c r="R22" i="15"/>
  <c r="S16" i="15"/>
  <c r="S17" i="15"/>
  <c r="S18" i="15"/>
  <c r="S15" i="15"/>
  <c r="R16" i="15"/>
  <c r="V16" i="15" s="1"/>
  <c r="R17" i="15"/>
  <c r="R18" i="15"/>
  <c r="R15" i="15"/>
  <c r="S7" i="15"/>
  <c r="S8" i="15"/>
  <c r="S9" i="15"/>
  <c r="S10" i="15"/>
  <c r="U10" i="15" s="1"/>
  <c r="S11" i="15"/>
  <c r="S6" i="15"/>
  <c r="V6" i="15" s="1"/>
  <c r="R7" i="15"/>
  <c r="R8" i="15"/>
  <c r="R9" i="15"/>
  <c r="R10" i="15"/>
  <c r="R11" i="15"/>
  <c r="R6" i="15"/>
  <c r="F12" i="15"/>
  <c r="T76" i="15"/>
  <c r="U63" i="15"/>
  <c r="U147" i="15"/>
  <c r="U46" i="15"/>
  <c r="V47" i="15"/>
  <c r="U57" i="15"/>
  <c r="V79" i="15"/>
  <c r="V83" i="15"/>
  <c r="U131" i="15"/>
  <c r="U148" i="15"/>
  <c r="V7" i="15"/>
  <c r="V115" i="15"/>
  <c r="U124" i="15"/>
  <c r="U105" i="15"/>
  <c r="V88" i="15"/>
  <c r="V75" i="15"/>
  <c r="U80" i="15"/>
  <c r="V48" i="15"/>
  <c r="U52" i="15"/>
  <c r="U54" i="15"/>
  <c r="V58" i="15"/>
  <c r="U59" i="15"/>
  <c r="V60" i="15"/>
  <c r="V64" i="15"/>
  <c r="U68"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8" i="15"/>
  <c r="F99" i="15"/>
  <c r="F100" i="15"/>
  <c r="F101" i="15"/>
  <c r="F102" i="15"/>
  <c r="F103" i="15"/>
  <c r="F104" i="15"/>
  <c r="F105" i="15"/>
  <c r="F106" i="15"/>
  <c r="F107" i="15"/>
  <c r="F108" i="15"/>
  <c r="F109"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47" i="15"/>
  <c r="F48" i="15"/>
  <c r="F49" i="15"/>
  <c r="F50" i="15"/>
  <c r="F51" i="15"/>
  <c r="F52" i="15"/>
  <c r="F53" i="15"/>
  <c r="F54" i="15"/>
  <c r="F55" i="15"/>
  <c r="F56" i="15"/>
  <c r="F57" i="15"/>
  <c r="F58" i="15"/>
  <c r="F59" i="15"/>
  <c r="F60" i="15"/>
  <c r="F61" i="15"/>
  <c r="F62" i="15"/>
  <c r="F63" i="15"/>
  <c r="F64" i="15"/>
  <c r="F65" i="15"/>
  <c r="F66" i="15"/>
  <c r="F67" i="15"/>
  <c r="F27" i="15"/>
  <c r="F28" i="15"/>
  <c r="F29" i="15"/>
  <c r="F30" i="15"/>
  <c r="F31" i="15"/>
  <c r="F32" i="15"/>
  <c r="F33" i="15"/>
  <c r="F34" i="15"/>
  <c r="F36" i="15"/>
  <c r="F37" i="15"/>
  <c r="F38" i="15"/>
  <c r="F39" i="15"/>
  <c r="F40" i="15"/>
  <c r="F41" i="15"/>
  <c r="F42" i="15"/>
  <c r="F43" i="15"/>
  <c r="F44" i="15"/>
  <c r="F45" i="15"/>
  <c r="F46" i="15"/>
  <c r="F26" i="15"/>
  <c r="F22" i="15"/>
  <c r="F23" i="15" s="1"/>
  <c r="F16" i="15"/>
  <c r="F17" i="15"/>
  <c r="F18" i="15"/>
  <c r="F15" i="15"/>
  <c r="F7" i="15"/>
  <c r="F8" i="15"/>
  <c r="F9" i="15"/>
  <c r="F10" i="15"/>
  <c r="F11" i="15"/>
  <c r="F6" i="15"/>
  <c r="T146" i="15" l="1"/>
  <c r="T67" i="15"/>
  <c r="F12" i="17"/>
  <c r="H19" i="17"/>
  <c r="F19" i="17"/>
  <c r="H154" i="17"/>
  <c r="H12" i="17"/>
  <c r="V9" i="15"/>
  <c r="V8" i="15"/>
  <c r="V151" i="15"/>
  <c r="U144" i="15"/>
  <c r="U149" i="15"/>
  <c r="U53" i="15"/>
  <c r="V61" i="15"/>
  <c r="U51" i="15"/>
  <c r="T6" i="15"/>
  <c r="V152" i="15"/>
  <c r="U73" i="15"/>
  <c r="U146" i="15"/>
  <c r="U134" i="15"/>
  <c r="V122" i="15"/>
  <c r="V110" i="15"/>
  <c r="V98" i="15"/>
  <c r="U86" i="15"/>
  <c r="U74" i="15"/>
  <c r="U62" i="15"/>
  <c r="V50" i="15"/>
  <c r="U133" i="15"/>
  <c r="V49" i="15"/>
  <c r="V69" i="15"/>
  <c r="U56" i="15"/>
  <c r="U78" i="15"/>
  <c r="V67" i="15"/>
  <c r="U77" i="15"/>
  <c r="U95" i="15"/>
  <c r="U129" i="15"/>
  <c r="T111" i="15"/>
  <c r="T11" i="15"/>
  <c r="V117" i="15"/>
  <c r="T45" i="15"/>
  <c r="T148" i="15"/>
  <c r="T132" i="15"/>
  <c r="T138" i="15"/>
  <c r="V81" i="15"/>
  <c r="T56" i="15"/>
  <c r="T95" i="15"/>
  <c r="T99" i="15"/>
  <c r="T117" i="15"/>
  <c r="T130" i="15"/>
  <c r="T144" i="15"/>
  <c r="T145" i="15"/>
  <c r="V45" i="15"/>
  <c r="T94" i="15"/>
  <c r="T109" i="15"/>
  <c r="T129" i="15"/>
  <c r="T143" i="15"/>
  <c r="T64" i="15"/>
  <c r="T108" i="15"/>
  <c r="T115" i="15"/>
  <c r="T128" i="15"/>
  <c r="T142" i="15"/>
  <c r="U55" i="15"/>
  <c r="T70" i="15"/>
  <c r="T89" i="15"/>
  <c r="T92" i="15"/>
  <c r="T114" i="15"/>
  <c r="T127" i="15"/>
  <c r="T62" i="15"/>
  <c r="T61" i="15"/>
  <c r="T152" i="15"/>
  <c r="T60" i="15"/>
  <c r="T74" i="15"/>
  <c r="T98" i="15"/>
  <c r="T123" i="15"/>
  <c r="T151" i="15"/>
  <c r="T26" i="15"/>
  <c r="T47" i="15"/>
  <c r="T59" i="15"/>
  <c r="T73" i="15"/>
  <c r="T133" i="15"/>
  <c r="U85" i="15"/>
  <c r="T58" i="15"/>
  <c r="T72" i="15"/>
  <c r="T84" i="15"/>
  <c r="T103" i="15"/>
  <c r="T113" i="15"/>
  <c r="T121" i="15"/>
  <c r="T149" i="15"/>
  <c r="T102" i="15"/>
  <c r="T48" i="15"/>
  <c r="T119" i="15"/>
  <c r="T147" i="15"/>
  <c r="T100" i="15"/>
  <c r="T118" i="15"/>
  <c r="T131" i="15"/>
  <c r="T150" i="15"/>
  <c r="U150" i="15"/>
  <c r="T65" i="15"/>
  <c r="V65" i="15"/>
  <c r="T46" i="15"/>
  <c r="T153" i="15"/>
  <c r="V153" i="15"/>
  <c r="U145" i="15"/>
  <c r="U143" i="15"/>
  <c r="U142" i="15"/>
  <c r="U141" i="15"/>
  <c r="T141" i="15"/>
  <c r="U140" i="15"/>
  <c r="T140" i="15"/>
  <c r="V139" i="15"/>
  <c r="T139" i="15"/>
  <c r="U138" i="15"/>
  <c r="U137" i="15"/>
  <c r="T137" i="15"/>
  <c r="U136" i="15"/>
  <c r="T136" i="15"/>
  <c r="T135" i="15"/>
  <c r="U135" i="15"/>
  <c r="T134" i="15"/>
  <c r="U132" i="15"/>
  <c r="V130" i="15"/>
  <c r="V128" i="15"/>
  <c r="V127" i="15"/>
  <c r="V126" i="15"/>
  <c r="T126" i="15"/>
  <c r="T125" i="15"/>
  <c r="V125" i="15"/>
  <c r="T124" i="15"/>
  <c r="V123" i="15"/>
  <c r="T122" i="15"/>
  <c r="V121" i="15"/>
  <c r="T120" i="15"/>
  <c r="U120" i="15"/>
  <c r="U119" i="15"/>
  <c r="U118" i="15"/>
  <c r="T116" i="15"/>
  <c r="V116" i="15"/>
  <c r="V114" i="15"/>
  <c r="U113" i="15"/>
  <c r="T112" i="15"/>
  <c r="U112" i="15"/>
  <c r="V111" i="15"/>
  <c r="T110" i="15"/>
  <c r="V109" i="15"/>
  <c r="U108" i="15"/>
  <c r="T107" i="15"/>
  <c r="U107" i="15"/>
  <c r="U106" i="15"/>
  <c r="T106" i="15"/>
  <c r="T105" i="15"/>
  <c r="U104" i="15"/>
  <c r="T104" i="15"/>
  <c r="V103" i="15"/>
  <c r="V102" i="15"/>
  <c r="V101" i="15"/>
  <c r="T101" i="15"/>
  <c r="V100" i="15"/>
  <c r="V99" i="15"/>
  <c r="V97" i="15"/>
  <c r="T97" i="15"/>
  <c r="T96" i="15"/>
  <c r="U96" i="15"/>
  <c r="U94" i="15"/>
  <c r="T93" i="15"/>
  <c r="U93" i="15"/>
  <c r="U92" i="15"/>
  <c r="U91" i="15"/>
  <c r="T91" i="15"/>
  <c r="V89" i="15"/>
  <c r="V90" i="15"/>
  <c r="T90" i="15"/>
  <c r="T88" i="15"/>
  <c r="T51" i="15"/>
  <c r="T85" i="15"/>
  <c r="U49" i="15"/>
  <c r="U61" i="15"/>
  <c r="U90" i="15"/>
  <c r="U103" i="15"/>
  <c r="U114" i="15"/>
  <c r="U128" i="15"/>
  <c r="U139" i="15"/>
  <c r="U153" i="15"/>
  <c r="V54" i="15"/>
  <c r="V63" i="15"/>
  <c r="V120" i="15"/>
  <c r="V108" i="15"/>
  <c r="V96" i="15"/>
  <c r="V150" i="15"/>
  <c r="V138" i="15"/>
  <c r="U48" i="15"/>
  <c r="U60" i="15"/>
  <c r="U89" i="15"/>
  <c r="U102" i="15"/>
  <c r="U115" i="15"/>
  <c r="U127" i="15"/>
  <c r="U152" i="15"/>
  <c r="V53" i="15"/>
  <c r="V62" i="15"/>
  <c r="V119" i="15"/>
  <c r="V107" i="15"/>
  <c r="V95" i="15"/>
  <c r="V149" i="15"/>
  <c r="V137" i="15"/>
  <c r="T50" i="15"/>
  <c r="T49" i="15"/>
  <c r="T81" i="15"/>
  <c r="T83" i="15"/>
  <c r="U47" i="15"/>
  <c r="U67" i="15"/>
  <c r="U88" i="15"/>
  <c r="U101" i="15"/>
  <c r="U116" i="15"/>
  <c r="U126" i="15"/>
  <c r="U151" i="15"/>
  <c r="V52" i="15"/>
  <c r="V118" i="15"/>
  <c r="V106" i="15"/>
  <c r="V94" i="15"/>
  <c r="V148" i="15"/>
  <c r="V136" i="15"/>
  <c r="U26" i="15"/>
  <c r="U65" i="15"/>
  <c r="U100" i="15"/>
  <c r="U117" i="15"/>
  <c r="U125" i="15"/>
  <c r="V51" i="15"/>
  <c r="V73" i="15"/>
  <c r="V105" i="15"/>
  <c r="V93" i="15"/>
  <c r="V147" i="15"/>
  <c r="V135" i="15"/>
  <c r="V72" i="15"/>
  <c r="T57" i="15"/>
  <c r="T79" i="15"/>
  <c r="U64" i="15"/>
  <c r="U130" i="15"/>
  <c r="V57" i="15"/>
  <c r="V104" i="15"/>
  <c r="V92" i="15"/>
  <c r="V146" i="15"/>
  <c r="V134" i="15"/>
  <c r="V71" i="15"/>
  <c r="T78" i="15"/>
  <c r="U110" i="15"/>
  <c r="V56" i="15"/>
  <c r="V74" i="15"/>
  <c r="V91" i="15"/>
  <c r="V145" i="15"/>
  <c r="V133" i="15"/>
  <c r="T55" i="15"/>
  <c r="U109" i="15"/>
  <c r="V55" i="15"/>
  <c r="V144" i="15"/>
  <c r="V132" i="15"/>
  <c r="U97" i="15"/>
  <c r="U123" i="15"/>
  <c r="V46" i="15"/>
  <c r="V113" i="15"/>
  <c r="V143" i="15"/>
  <c r="V131" i="15"/>
  <c r="T63" i="15"/>
  <c r="U58" i="15"/>
  <c r="U98" i="15"/>
  <c r="U122" i="15"/>
  <c r="V59" i="15"/>
  <c r="V124" i="15"/>
  <c r="V112" i="15"/>
  <c r="V142" i="15"/>
  <c r="T54" i="15"/>
  <c r="U79" i="15"/>
  <c r="U99" i="15"/>
  <c r="U111" i="15"/>
  <c r="U121" i="15"/>
  <c r="V141" i="15"/>
  <c r="V129" i="15"/>
  <c r="T53" i="15"/>
  <c r="V140" i="15"/>
  <c r="T52" i="15"/>
  <c r="T86" i="15"/>
  <c r="U50" i="15"/>
  <c r="T87" i="15"/>
  <c r="U87" i="15"/>
  <c r="V87" i="15"/>
  <c r="V86" i="15"/>
  <c r="V85" i="15"/>
  <c r="U84" i="15"/>
  <c r="V84" i="15"/>
  <c r="T82" i="15"/>
  <c r="U83" i="15"/>
  <c r="V82" i="15"/>
  <c r="U81" i="15"/>
  <c r="T80" i="15"/>
  <c r="V80" i="15"/>
  <c r="U82" i="15"/>
  <c r="V78" i="15"/>
  <c r="T77" i="15"/>
  <c r="V77" i="15"/>
  <c r="U76" i="15"/>
  <c r="V76" i="15"/>
  <c r="U75" i="15"/>
  <c r="T75" i="15"/>
  <c r="U72" i="15"/>
  <c r="T71" i="15"/>
  <c r="U71" i="15"/>
  <c r="V70" i="15"/>
  <c r="U70" i="15"/>
  <c r="T69" i="15"/>
  <c r="U69" i="15"/>
  <c r="T68" i="15"/>
  <c r="V68" i="15"/>
  <c r="V66" i="15"/>
  <c r="U66" i="15"/>
  <c r="U35" i="15"/>
  <c r="V11" i="15"/>
  <c r="U18" i="15"/>
  <c r="U45" i="15"/>
  <c r="T39" i="15"/>
  <c r="U7" i="15"/>
  <c r="T22" i="15"/>
  <c r="V40" i="15"/>
  <c r="V33" i="15"/>
  <c r="T16" i="15"/>
  <c r="T28" i="15"/>
  <c r="U44" i="15"/>
  <c r="U38" i="15"/>
  <c r="V27" i="15"/>
  <c r="T15" i="15"/>
  <c r="U39" i="15"/>
  <c r="U28" i="15"/>
  <c r="T44" i="15"/>
  <c r="T10" i="15"/>
  <c r="T34" i="15"/>
  <c r="U9" i="15"/>
  <c r="U36" i="15"/>
  <c r="V35" i="15"/>
  <c r="T29" i="15"/>
  <c r="V10" i="15"/>
  <c r="T35" i="15"/>
  <c r="U30" i="15"/>
  <c r="X12" i="15"/>
  <c r="X19" i="15"/>
  <c r="T17" i="15"/>
  <c r="T8" i="15"/>
  <c r="T43" i="15"/>
  <c r="T38" i="15"/>
  <c r="V28" i="15"/>
  <c r="U27" i="15"/>
  <c r="T37" i="15"/>
  <c r="T32" i="15"/>
  <c r="X23" i="15"/>
  <c r="T42" i="15"/>
  <c r="T31" i="15"/>
  <c r="V15" i="15"/>
  <c r="U40" i="15"/>
  <c r="U37" i="15"/>
  <c r="T33" i="15"/>
  <c r="U8" i="15"/>
  <c r="U16" i="15"/>
  <c r="T40" i="15"/>
  <c r="U11" i="15"/>
  <c r="T7" i="15"/>
  <c r="U32" i="15"/>
  <c r="U6" i="15"/>
  <c r="V43" i="15"/>
  <c r="V39" i="15"/>
  <c r="V31" i="15"/>
  <c r="T27" i="15"/>
  <c r="T18" i="15"/>
  <c r="V34" i="15"/>
  <c r="V30" i="15"/>
  <c r="T9" i="15"/>
  <c r="T41" i="15"/>
  <c r="T30" i="15"/>
  <c r="U17" i="15"/>
  <c r="U33" i="15"/>
  <c r="U43" i="15"/>
  <c r="V38" i="15"/>
  <c r="T36" i="15"/>
  <c r="U31" i="15"/>
  <c r="U42" i="15"/>
  <c r="V37" i="15"/>
  <c r="V42" i="15"/>
  <c r="V44" i="15"/>
  <c r="V32" i="15"/>
  <c r="V41" i="15"/>
  <c r="U34" i="15"/>
  <c r="V29" i="15"/>
  <c r="V36" i="15"/>
  <c r="U29" i="15"/>
  <c r="U41" i="15"/>
  <c r="V26" i="15"/>
  <c r="U22" i="15"/>
  <c r="V22" i="15"/>
  <c r="V17" i="15"/>
  <c r="V18" i="15"/>
  <c r="U15" i="15"/>
  <c r="F19" i="15"/>
</calcChain>
</file>

<file path=xl/sharedStrings.xml><?xml version="1.0" encoding="utf-8"?>
<sst xmlns="http://schemas.openxmlformats.org/spreadsheetml/2006/main" count="625" uniqueCount="215">
  <si>
    <t>Descrição</t>
  </si>
  <si>
    <t>Valor Unitário</t>
  </si>
  <si>
    <t>Valor Total</t>
  </si>
  <si>
    <t>Quantidade Total</t>
  </si>
  <si>
    <t>Item</t>
  </si>
  <si>
    <t>Cesta de Preços</t>
  </si>
  <si>
    <t>Preço 01</t>
  </si>
  <si>
    <t>Preço 02</t>
  </si>
  <si>
    <t>Preço 03</t>
  </si>
  <si>
    <t>Unidade de Medida</t>
  </si>
  <si>
    <t>Método Matemático:
Media</t>
  </si>
  <si>
    <t>Preço 04</t>
  </si>
  <si>
    <t>Média</t>
  </si>
  <si>
    <t>Desvio Padrão</t>
  </si>
  <si>
    <t>Coeficiente de Variação</t>
  </si>
  <si>
    <t>Preço 05</t>
  </si>
  <si>
    <t>Preço 06</t>
  </si>
  <si>
    <t>ITENS 1,2,31,35,57,58</t>
  </si>
  <si>
    <t>Agenda Diária. COTA PRINCIPAL</t>
  </si>
  <si>
    <t>Und</t>
  </si>
  <si>
    <t>Agenda Diária. COTA RESERVADA - ME, MEI E EPP</t>
  </si>
  <si>
    <t>Carbono filme A4 azul/preto caixa com 100 (cem) folhas</t>
  </si>
  <si>
    <t>Clipe 3/0 em aço niquelado caixa com 100 (cinquenta) UNDs.</t>
  </si>
  <si>
    <t>Caixa</t>
  </si>
  <si>
    <t>Etiqueta 99,1x 38, 1caixa com 100 (cem) folhas 14 (quatorze) por folha. COTA PRINCIPAL</t>
  </si>
  <si>
    <t>Etiqueta 99,1x 38, 1caixa com 100 (cem) folhas 14 (quatorze) por folha. COTA RESERVADA - ME, MEI E EPP</t>
  </si>
  <si>
    <t xml:space="preserve">Valor Total ARP - </t>
  </si>
  <si>
    <t xml:space="preserve">Valor Total Estimado - </t>
  </si>
  <si>
    <t>ITENS 9, 139 143 E 147</t>
  </si>
  <si>
    <t>Bandeja para papel, dupla, em acrílico, estrutura fixa, cores, dimensões 260 x 350 mm. COTA PRINCIPAL</t>
  </si>
  <si>
    <t>Papel manteiga ou Gordura 70x100 Branco.</t>
  </si>
  <si>
    <t>Pincel Artesanal № 14 Amarelo.</t>
  </si>
  <si>
    <t>Régua em Alumínio comprimento: 60 cm graduação: Centimetro/Milímetro tipo material: Rígido.</t>
  </si>
  <si>
    <t>Pacote</t>
  </si>
  <si>
    <t>ITEM 75</t>
  </si>
  <si>
    <t>Grampeador capacidade 25 (vinte e cinco) folhas. COTA RESERVADA - ME, MEI E EPP</t>
  </si>
  <si>
    <t>Valor Total Estimado -</t>
  </si>
  <si>
    <t>Itens 5, 6, 8, 10, 11, 12, 13, 14, 15, 16, 17, 18, 19, 20, 22, 23, 24, 25, 26, 27, 28, 30, 32, 33, 34,
36, 37, 38, 39, 40, 41, 43, 44, 45, 46, 47, 48, 49, 50, 51, 52, 53, 54, 55, 56, 59, 60, 61, 62,
63, 64, 65, 66, 67, 68, 69, 70, 71, 72, 73, 74, 76, 77, 78, 79, 80, 81, 82, 83, 84, 85, 86, 87,
88, 89, 90, 91, 92, 93, 94, 96, 97, 98, 99, 100, 101, 102, 103, 104, 105, 106, 107, 108, 109,
110, 111, 112, 113, 114, 115, 116, 117, 118, 119, 121, 122, 123, 124, 125, 127, 128, 129,
130, 131, 132, 133, 134, 135, 136, 137, 138, 140, 141, 142, 144, 145, 146, 148</t>
  </si>
  <si>
    <t>Apontador de lápis com depósito grande</t>
  </si>
  <si>
    <t>Apagador para quadro de acrílico, corpo plástico, com feltro no sistema de refil, dimensões 140mm (comprimento) x 50.</t>
  </si>
  <si>
    <t>Arquivo morto em polionda 36 x 25 x 14 cm. COTA RESERVADA - ME, MEI E EPP</t>
  </si>
  <si>
    <t>Bandeja para papel, dupla, em acrílico, estrutura fixa, cores, dimensões 260 x 350 mm. COTA RESERVADA - ME, MEI E EPP</t>
  </si>
  <si>
    <t>Barbante, tipo fitilho para armação, em material sintético (nylon), rolo 260 x 350 mm com 1 kg.</t>
  </si>
  <si>
    <t>Base para mouse(diversos).</t>
  </si>
  <si>
    <t>Bloco de papel, para rascunho auto adesivo, dimensões 38 x 51mm pacote com 4 (quatro) blocos. Bloco de recado papel autoadesivo tipo removível (POST IT), largura 76 mm, comprimento 76 mm, cores diversas, bloco com 100 folhas, Material papel reciclado, branqueado sem cloro elementar, com certificação FSC (Forest Stewardship Council) ou comprovar qualidade similar.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PRINCIPAL</t>
  </si>
  <si>
    <t>Bloco de papel, para rascunho auto adesivo, dimensões 38 x 51mm pacote com 4 (quatro) blocos. Bloco de recado papel autoadesivo tipo removível (POST IT), largura 76 mm, comprimento 76 mm, cores diversas, bloco com 100 folhas,Material papel reciclado, branqueado sem cloro elementar, com certificação FSC (Forest Stewardship Council) ou comprovar qualidade similar.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RESERVADA - ME, MEI E EPP</t>
  </si>
  <si>
    <t>Bloco de papel, para rascunho auto adesivo, dimensões 76 x 102mm. Bloco de recado papel autoadesivo tipo removível (POST IT), largura 76 mm, comprimento 76 mm, cores diversas, bloco com 100 folhas, Material papel reciclado, branqueado sem cloro elementar, com certificação FSC (Forest Stewardship Council) ou comprovar qualidade similar.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t>
  </si>
  <si>
    <t>Bloco de papel, para rascunho, dimensões 210 x 150 mm, em papel alta alvura 24 (vinte e quatro) kg, com 50 (cinquenta) folhas. Bloco de recado papel autoadesivo tipo removível (POST IT), largura 76 mm, comprimento 76 mm, cores diversas, bloco com 100 folhas, Material papel reciclado, branqueado sem cloro elementar, com certificação FSC (Forest Stewardship Council) ou comprovar qualidade similar.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PRINCIPAL</t>
  </si>
  <si>
    <t>Bloco de papel, para rascunho, dimensões 210 x 150 mm, em papel alta alvura 24 (vinte e quatro) kg, com 50 (cinquenta) folhas. Bloco de recado papel autoadesivo tipo removível (POST IT), largura 76 mm, comprimento 76 mm, cores diversas, bloco com 100 folhas, Material papel reciclado, branqueado sem cloro elementar, com certificação FSC (Forest Stewardship Council) ou comprovar qualidade similar.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RESERVADA - ME, MEI E EPP</t>
  </si>
  <si>
    <t>Bobina térmica, medindo 80mm x 40m.</t>
  </si>
  <si>
    <t>Borracha apagar (ponteira).</t>
  </si>
  <si>
    <t>Calculadora com 08 dígitos solar (bateria).</t>
  </si>
  <si>
    <t>Calculadora k-6892b 12 (doze) dígitos.</t>
  </si>
  <si>
    <t>Caneta esferográfica azul com furo no bocal, bico de tungstênio, caixa com 50 (cinquenta) UNDs. COTA PRINCIPAL</t>
  </si>
  <si>
    <t>Caneta esferográfica azul com furo no bocal, bico de tungstênio, caixa com 50 (cinquenta) UNDs. COTA RESERVADA - ME,
MEI E EPP</t>
  </si>
  <si>
    <t>Caneta esferográfica escrita fina, com furo lateral, sextavada caixa com 50 (cinquenta), nas cores azul, preta e
vermelha. COTA PRINCIPAL</t>
  </si>
  <si>
    <t>Caneta esferográfica escrita fina, com furo lateral, sextavada caixa com 50 (cinquenta), nas cores azul, preta e
vermelha. COTA RESERVADA - ME, MEI E EPP</t>
  </si>
  <si>
    <t>Caneta hidrocor ponta grossa-estojo com 12 (doze) UNDs.</t>
  </si>
  <si>
    <t>Caneta para escrita em CD/DVD, nas cores azul, preta e vermelha.</t>
  </si>
  <si>
    <t>CD-R 52x grav com capa.</t>
  </si>
  <si>
    <t>CD-RW 52x regrav com capa.</t>
  </si>
  <si>
    <t>Clipe 2/0 em aço niquelado caixa com 100 (cem) UNDs.</t>
  </si>
  <si>
    <t>Clipe 4/0 em aço niquelado caixa com 100 (cinquenta) UNDs.</t>
  </si>
  <si>
    <t>Clipe 6/0 em aço niquelado caixa com 25 (vinte e cinco) UNDs.</t>
  </si>
  <si>
    <t>Clipe 8/0 em aço niquelado caixa com 25 (vinte e cinco) UNDs.</t>
  </si>
  <si>
    <t>Cola bastão branca 20 (vinte) gramas. cola, cor branca, aplicação papel, características adicionais atóxica, tipo bastão, Cola em bastao - composicao: a base de agua, atóxica, polímero de nvinilpirrolidona. Característica: Atóxica.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t>
  </si>
  <si>
    <t>Cola branca, líquida, frasco com 90 (noventa) gramas, lavável, não tóxica. Cola, cor branca, aplicação papel, características adicionais instantânea, tipo líquido, bisnaga de 90g, validade mínima 10 meses, liquida, atoxica, adesivo a base de pva,para papel. Característica: Atóxica.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t>
  </si>
  <si>
    <t>Cola para isopor, líquida, frasco com 90 (noventa) gramas, lavável, não tóxica.</t>
  </si>
  <si>
    <t>Colchete n° 15 (quinze), caixa com 72 (setenta e duas) UNDs.</t>
  </si>
  <si>
    <t>Copo descartável para água 200 (duzentos) ml com 100 (cem) UNDs (80%). Copo descartável, material: papel, capacidade 180 ml, aplicação: líquidos frios e quentes, características adicionais: não parafinado, gramatura: 170 g/m2, cor: branco ou natural.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PRINCIPAL</t>
  </si>
  <si>
    <t>Copo descartável para água 200 (duzentos) ml com 100 (cem) UNDs (80%), Copo descartável, material: papel, capacidade 180 ml, aplicação: líquidos frios e quentes, características adicionais: não parafinado, gramatura: 170 g/m2, cor: branco ou natural.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RESERVADA - ME, MEI E EPP</t>
  </si>
  <si>
    <t>Copo descartável para café 50 (cinquenta) ml 100 (cem) UNDs. COTA PRINCIPAL</t>
  </si>
  <si>
    <t>Copo descartável para café 50 (cinquenta) ml 100 (cem) UNDs. COTA RESERVADA - ME, MEI E EPP</t>
  </si>
  <si>
    <t>Corretivo à base d'água 18 (dezoito) ml.</t>
  </si>
  <si>
    <t>DVD-R 4x grav com capa.</t>
  </si>
  <si>
    <t>Elástico amarelo n° 18 100 (cem) gramas</t>
  </si>
  <si>
    <t>Envelope carta 114x229 caixa com 1000 (mil) UNDs. Envelope, material papel kraft, gramatura 110, tipo saco sanfonado, comprimento 370mm, cor parda, impressão com timbre, largura 265mm, características adicionais impressão frente / centrado, cor impressão preta, Papel Apergaminhado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t>
  </si>
  <si>
    <t>Envelope médio 260mmx360mm. Envelope, material papel kraft, gramatura 80, tipo saco comum, comprimento 229mm, cor parda, largura 324mm, Papel Apergaminhado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t>
  </si>
  <si>
    <t>Envelope saco 17x250mm, ouro (pequeno).</t>
  </si>
  <si>
    <t>Espiral 07 mm pacote com 100 (cem) UNDs.</t>
  </si>
  <si>
    <t>Espiral 14 mm pacote com 100 (cem) UNDs.</t>
  </si>
  <si>
    <t>Estilete largo 18 (dezoito) mm. Estilete, tipo lâmina retrátil, aplicação escritório, largura 19mm, material corpo plástico, Material Corpo: Plástico reciclado, Lâmina Retrátil.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t>
  </si>
  <si>
    <t>Etiqueta 44,45 x 12,7 mm, 100 (cem) folhas com 80 (oitenta) por folha. COTA PRINCIPAL</t>
  </si>
  <si>
    <t>Etiqueta 44,45 x 12,7 mm, 100 (cem) folhas com 80 (oitenta) por folha. COTA RESERVADA - ME, MEI E EPP</t>
  </si>
  <si>
    <t>Etiqueta 99,1 x 34,0 caixa com 100 (cem) folhas 16 por folha. COTA PRINCIPAL</t>
  </si>
  <si>
    <t>Etiqueta 99,1 x 34,0 caixa com 100 (cem) folhas 16 por folha. COTA RESERVADA - ME, MEI E EPP</t>
  </si>
  <si>
    <t>Extrator de grampo tipo espátula.</t>
  </si>
  <si>
    <t>Fita 12mm x 30m transparente</t>
  </si>
  <si>
    <t>Fita 19mm x 30m papel dupla face.</t>
  </si>
  <si>
    <t>Fita 50mm x 50m polipropileno transparente. COTA PRINCIPAL</t>
  </si>
  <si>
    <t>Fita 50mm x 50m polipropileno transparente. COTA RESERVADA - ME, MEI E EPP</t>
  </si>
  <si>
    <t>Fita gomada 50 x 50 kraft. COTA PRINCIPAL</t>
  </si>
  <si>
    <t>Fita gomada 50 x 50 kraft. COTA RESERVADA - ME, MEI E EPP</t>
  </si>
  <si>
    <t>Grampeador 26/6 - capacidade 50 (cinquenta) folhas. COTA PRINCIPAL</t>
  </si>
  <si>
    <t>Grampeador 26/6 - capacidade 50 (cinquenta) folhas. COTA RESERVADA - ME, MEI E EPP</t>
  </si>
  <si>
    <t>Grampeador capacidade 240 (duzentos e quarenta) folhas. COTA PRINCIPAL</t>
  </si>
  <si>
    <t>Grampeador capacidade 240 (duzentos e quarenta) folhas. COTA RESERVADA - ME, MEI E EPP</t>
  </si>
  <si>
    <t>Grampeador capacidade 25 (vinte e cinco) folhas. COTA PRINCIPAL</t>
  </si>
  <si>
    <t>Grampeador grande 100 (cem) folhas. COTA PRINCIPAL</t>
  </si>
  <si>
    <t>Grampeador grande 100 (cem) folhas. COTA RESERVADA - ME, MEI E EPP</t>
  </si>
  <si>
    <t>Grampo 23/10 com 1000 (mil) UNDs.</t>
  </si>
  <si>
    <t>Grampo 23/13 com 1000 (mil) UNDs</t>
  </si>
  <si>
    <t>Grampo 23/24 com 1000 (mil) UNDs.</t>
  </si>
  <si>
    <t>Grampo 23/8 com 1000 (mil) UNDs.</t>
  </si>
  <si>
    <t>Grampo 26/6 com 5000 (cinco mil) UNDs cobreado.</t>
  </si>
  <si>
    <t>Grampo plástico trilho 80 (oitenta) mm branco pacote com 50 (cinquenta) UNDs. COTA PRINCIPAL</t>
  </si>
  <si>
    <t>Grampo plástico trilho 80 (oitenta) mm branco pacote com 50 (cinquenta) UNDs. COTA RESERVADA - ME, MEI E EPP</t>
  </si>
  <si>
    <t>Grampo trilho de metal 80 (oitenta) mm.</t>
  </si>
  <si>
    <t>Lápis grafite redondo caixa com 144 (cento e quarenta e quatro) UNDs. Lápis preto, características adicionais sem borracha apagadora, Caixa com 50 unidades, Lapis - tipo: 2hb; formato: cilíndrico; tamanho: 17,5cm; ponta: apontado; corpo: madeira reflorestada. Característica: Madeira reflorestada.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PRINCIPAL</t>
  </si>
  <si>
    <t>Lápis grafite redondo caixa com 144 (cento e quarenta e quatro) UNDs. Lápis preto, características adicionais sem borracha apagadora, Caixa com 50 unidades, Lapis - tipo: 2hb; formato: cilíndrico; tamanho: 17,5cm; ponta: apontado; corpo: madeira reflorestada. Característica: Madeira reflorestada.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RESERVADA - ME, MEI E EPP</t>
  </si>
  <si>
    <t>Livro atas sem margem 100 (cem) folhas. COTA PRINCIPAL</t>
  </si>
  <si>
    <t>Livro atas sem margem 100 (cem) folhas. COTA RESERVADA - ME, MEI E EPP</t>
  </si>
  <si>
    <t>Livro de protocolo de correspondência com 100 (cem) folhas. COTA PRINCIPAL</t>
  </si>
  <si>
    <t>Livro de protocolo de correspondência com 100 (cem) folhas. COTA RESERVADA - ME, MEI E EPP</t>
  </si>
  <si>
    <t>Lupa 100 (cem) mm.</t>
  </si>
  <si>
    <t>Marca texto diversas cores. COTA PRINCIPAL</t>
  </si>
  <si>
    <t>Marca texto diversas cores. COTA RESERVADA - ME, MEI E EPP</t>
  </si>
  <si>
    <t>Molha dedo 12 (doze) gramas.</t>
  </si>
  <si>
    <t>Papel carbono, formato A4 com 100 (cem) folhas. COTA PRINCIPAL</t>
  </si>
  <si>
    <t>Papel carbono, formato A4 com 100 (cem) folhas. COTA RESERVADA - ME, MEI E EPP</t>
  </si>
  <si>
    <t>Papel casca de ovo A4, 180 (cento e oitenta) gramas, com 50 (cinquenta) folhas</t>
  </si>
  <si>
    <t>Pasta AZ oficio lombo estreito em papelão. Pasta arquivo, tipo AZ, largura 285mm, altura 350mm, lombada 40, cor verde, prendedor interno ferragem removível, características adicionais revestida dentro e fora de plástico duro, Papelão Prensado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PRINCIPAL</t>
  </si>
  <si>
    <t>Pasta AZ oficio lombo estreito em papelão. Pasta arquivo, tipo AZ, largura 285mm, altura 350mm, lombada 40, cor verde, prendedor interno ferragem removível, características adicionais revestida dentro e fora de plástico duro, Papelão Prensado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RESERVADA - ME, MEI E EPP</t>
  </si>
  <si>
    <t>Pasta AZ oficio lombo largo em papelão. Pasta arquivo, tipo AZ, largura 285mm, altura 350mm, lombada 70, cor verde, prendedor interno ferragem removível, características adicionais revestida dentro e fora de plástico duro, Papelão Prensado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PRINCIPAL</t>
  </si>
  <si>
    <t>Pasta AZ oficio lombo largo em papelão. Pasta arquivo, tipo AZ, largura 285mm, altura 350mm, lombada 70, cor verde, prendedor interno ferragem removível, características adicionais revestida dentro e fora de plástico duro, Papelão Prensado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RESERVADA - ME, MEI E EPP</t>
  </si>
  <si>
    <t>Pasta com aba e elástico diversas cores (papelão). COTA PRINCIPAL</t>
  </si>
  <si>
    <t>Pasta com aba e elástico diversas cores (papelão). COTA RESERVADA - ME, MEI E EPP</t>
  </si>
  <si>
    <t>Pasta com aba oficio transparente. Pasta arquivo, material plástico, tipo com aba e elástico, largura 245mm, lombada 20mm, cor incolor, comprimento 335mm, aplicação arquivo de documento, Cartão Duplex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PRINCIPAL</t>
  </si>
  <si>
    <t>Pasta com aba oficio transparente. Pasta arquivo, material plástico, tipo com aba e elástico, largura 245mm, lombada 20mm, cor incolor, comprimento 335mm, aplicação arquivo de documento, Cartão Duplex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RESERVADA - ME, MEI E EPP</t>
  </si>
  <si>
    <t>Pasta catálogo, para 100 (cem) envelopes plásticos com quatro furos e espessura média, capa pvc, tamanho oficio. COTA
PRINCIPAL</t>
  </si>
  <si>
    <t>Pasta catálogo, para 100 (cem) envelopes plásticos com quatro furos e espessura média, capa pvc, tamanho oficio. COTA
RESERVADA - ME, MEI E EPP</t>
  </si>
  <si>
    <t>Pasta catálogo, para 50 (cinquenta) envelopes plásticos com quatro furos e de espessura média, capa pvc, tamanho
oficio. COTA PRINCIPAL</t>
  </si>
  <si>
    <t>Pasta catálogo, para 50 (cinquenta) envelopes plásticos com quatro furos e de espessura média, capa pvc, tamanho
ofício. COTA RESERVADA - ME, MEI E EPP</t>
  </si>
  <si>
    <t>Pasta classificador timbrada com grampo plástico.</t>
  </si>
  <si>
    <t>Pasta com grampo trilho de papelão plastificado</t>
  </si>
  <si>
    <t>Pasta em “L” A4 PVC.</t>
  </si>
  <si>
    <t>Pasta PVC transparente 4 (quatro) cm.</t>
  </si>
  <si>
    <t>Pasta sanfonada, em PVC com 12 (doze) divisões tamanho ofício. COTA PRINCIPAL</t>
  </si>
  <si>
    <t>Pasta sanfonada, em PVC com 12 (doze) divisões tamanho ofício. COTA RESERVADA - ME, MEI E EPP</t>
  </si>
  <si>
    <t>Pasta suspensa marmorizada plastificada. Pasta arquivo, material cartão kraft, tipo suspensa, largura 240mm, altura 360mm, lombada estreita, cor castanha, prendedor interno trilho, características adicionais com visor, gramatura 280, Cartão marmorizado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PRINCIPAL</t>
  </si>
  <si>
    <t>Pasta suspensa marmorizada plastificada. Pasta arquivo, material cartão kraft, tipo suspensa, largura 240mm, altura 360mm, lombada estreita, cor castanha, prendedor interno trilho, características adicionais com visor, gramatura 280, Cartão marmorizado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 COTA RESERVADA - ME, MEI E EPP</t>
  </si>
  <si>
    <t>Perfurador até 30 (trinta) folhas. COTA PRINCIPAL</t>
  </si>
  <si>
    <t>Perfurador até 30 (trinta) folhas. COTA RESERVADA - ME, MEI E EPP</t>
  </si>
  <si>
    <t>Perfurador, metálico, com capacidade para perfurar no mínimo 40 (quarenta) folhas de papel 75g/m‘. COTA PRINCIPAL</t>
  </si>
  <si>
    <t>Perfurador, metálico, com capacidade para perfurar no mínimo 40 (quarenta) folhas de papel 75g/m*. COTA RESERVADA -
ME, MEI E EPP</t>
  </si>
  <si>
    <t>Pincel hidrocor fino - ponta de nylon, tinta à base de pigmentos orgânicos à base de corante e àgua - caixa com 12 (doze).</t>
  </si>
  <si>
    <t>Pistola cola quente pequena</t>
  </si>
  <si>
    <t>Porta lápis 3 (três) lugares</t>
  </si>
  <si>
    <t>Prancheta tamanho oficio acrílico diversas cores. COTA PRINCIPAL</t>
  </si>
  <si>
    <t>Prancheta tamanho oficio acrílico diversas cores. COTA RESERVADA - ME, MEI E EPP</t>
  </si>
  <si>
    <t>Régua, em material plástico transparente com 30 (trinta) cm. égua comum, tipo escritório - matéria prima: em plástico reciclado, medida: 30 cm, graduação milimetrada, cor: cristal. Característica: Plástico reciclado. O ITEM DEVERÁ ATENDER AOS CRITÉRIOS DE SUSTENTABILDADE, de acordo com Decreto n° 7.746/2012, Art. 4; IN 10/2012, Anexo II (Consideração
de critérios e práticas sustentáveis: utilização de produtos reciclados, recicláveis, reutilizáveis, reaproveitáveis ou biodegradáveis compostáveis</t>
  </si>
  <si>
    <t>Régua, em material plástico transparente com 50 (cinquenta) cm.</t>
  </si>
  <si>
    <t>Tesoura, com ponta, em liga de aço inoxidável, corte super afiado, cabo. Termoplástico de alta resistência, medindo 20
(vinte) cm.</t>
  </si>
  <si>
    <t>Tinta para carimbo azul preta 40 (quarenta) ml.</t>
  </si>
  <si>
    <t>Etiqueta 63,5mm x 38,1 mm caixa com 100 (cem) folhas 21 por folha.</t>
  </si>
  <si>
    <t>Etiqueta 25,4mm x 63,5 mm caixa com 25 (cem) folhas 33 por folha</t>
  </si>
  <si>
    <t>Papel adesivo transparente tipo contact 45 cm x 25 cm.</t>
  </si>
  <si>
    <t>Papel grafort 200 mm / Papel Madeira Semi Kraft</t>
  </si>
  <si>
    <t>Papel peso 40 Branco 96 cm x 66 cm.</t>
  </si>
  <si>
    <t>Papel peso 60 Branco 96 cm X 66 cm.</t>
  </si>
  <si>
    <t>Papel grafort 190 mm.</t>
  </si>
  <si>
    <t>Pincel chato reto 456 cerdas 14 condor.</t>
  </si>
  <si>
    <t>Pincel chato reto 457 cerdas 6 condor.</t>
  </si>
  <si>
    <t>Papel A3 branco 297 x 420 mm, resma contendo 500 folhas, 75g/m2</t>
  </si>
  <si>
    <t xml:space="preserve">Valor Total Estimando - </t>
  </si>
  <si>
    <t>Estojo</t>
  </si>
  <si>
    <t xml:space="preserve">Caixa </t>
  </si>
  <si>
    <t xml:space="preserve">Pacote </t>
  </si>
  <si>
    <t>Rolo</t>
  </si>
  <si>
    <t>Valor Total ARP -</t>
  </si>
  <si>
    <t>Preço 07</t>
  </si>
  <si>
    <t>Processo N° 00002.001144/2025-20</t>
  </si>
  <si>
    <t xml:space="preserve">Limite Superior
</t>
  </si>
  <si>
    <t xml:space="preserve">Limite Inferior
</t>
  </si>
  <si>
    <t>Cont. TCE-PI</t>
  </si>
  <si>
    <t>Calculos Estatísticos</t>
  </si>
  <si>
    <t>Bastão de cola quente silicone fino.</t>
  </si>
  <si>
    <t>Preço 08</t>
  </si>
  <si>
    <t>Lemar Distribuidora</t>
  </si>
  <si>
    <t>Public The Distribuidora</t>
  </si>
  <si>
    <t>Régua em Alumínio comprimento: 100 cm graduação:44 Centimetro/Milímetro tipo material: Rígido, 2 Mm espessura
largura: 5 CM.</t>
  </si>
  <si>
    <t>ARP N° 01/2024</t>
  </si>
  <si>
    <t>Conceito Distribuidora</t>
  </si>
  <si>
    <t>Preço 09</t>
  </si>
  <si>
    <t>Preço 10</t>
  </si>
  <si>
    <t>Preço 11</t>
  </si>
  <si>
    <t>Bloco de papel, para rascunho auto adesivo, dimensões 38 x 51mm pacote com 4 (quatro) blocos. COTA PRINCIPAL</t>
  </si>
  <si>
    <t>Bloco de papel, para rascunho auto adesivo, dimensões 38 x 51mm pacote com 4 (quatro) blocos.  COTA RESERVADA - ME, MEI E EPP</t>
  </si>
  <si>
    <t xml:space="preserve">Bloco de papel, para rascunho auto adesivo, dimensões 76 x 102mm. </t>
  </si>
  <si>
    <t>Bloco de papel, para rascunho, dimensões 210 x 150 mm, em papel alta alvura 24 (vinte e quatro) kg, com 50 (cinquenta) folhas. . COTA
PRINCIPAL</t>
  </si>
  <si>
    <t>Bloco de papel, para rascunho, dimensões 210 x 150 mm, em papel alta alvura 24 (vinte e quatro) kg, com 50 (cinquenta) folhas.  COTA
RESERVADA - ME, MEI E EPP</t>
  </si>
  <si>
    <t xml:space="preserve">Cola bastão branca 20 (vinte) gramas. cola, cor branca, aplicação papel, características adicionais atóxica, tipo bastão, Cola em bastao - composicao: </t>
  </si>
  <si>
    <t xml:space="preserve">Cola branca, líquida, frasco com 90 (noventa) gramas, lavável, não tóxica. Cola, cor branca, aplicação papel, características adicionais instantânea, tipo líquido, bisnaga de 90g, </t>
  </si>
  <si>
    <t>Copo descartável para água 200 (duzentos) ml com 100 (cem) UNDs (80%). COTA PRINCIPAL</t>
  </si>
  <si>
    <t>Copo descartável para água 200 (duzentos) ml com 100 (cem) UNDs (80%), . COTA RESERVADA - ME, MEI E EPP</t>
  </si>
  <si>
    <t>Envelope carta 114x229 caixa com 1000 (mil) UNDs. Envelope, material papel kraft, gramatura 110, tipo saco sanfonado,</t>
  </si>
  <si>
    <t xml:space="preserve">Envelope médio 260mmx360mm. Envelope, material papel kraft, gramatura 80, tipo saco comum, </t>
  </si>
  <si>
    <t xml:space="preserve">Estilete largo 18 (dezoito) mm. Estilete, tipo lâmina retrátil, aplicação escritório, largura 19mm, material corpo plástico, Material Corpo: </t>
  </si>
  <si>
    <t>Lápis grafite redondo caixa com 144 (cento e quarenta e quatro) UNDs. Lápis preto, características adicionais sem borracha apagadora, Caixa com 50 unidades,  COTA PRINCIPAL</t>
  </si>
  <si>
    <t>Lápis grafite redondo caixa com 144 (cento e quarenta e quatro) UNDs. Lápis preto, características adicionais sem borracha apagadora, Caixa com 50 unidades, COTA RESERVADA - ME, MEI E EPP</t>
  </si>
  <si>
    <t>Pasta AZ oficio lombo estreito em papelão. Pasta arquivo, tipo AZ, largura 285mm, altura 350mm, lombada 40, cor verde,  COTA PRINCIPAL</t>
  </si>
  <si>
    <t>Pasta AZ oficio lombo estreito em papelão. Pasta arquivo, tipo AZ, largura 285mm, altura 350mm, lombada 40, cor verde,. COTA RESERVADA - ME, MEI E EPP</t>
  </si>
  <si>
    <t>Pasta AZ oficio lombo largo em papelão. Pasta arquivo, tipo AZ, largura 285mm, altura 350mm, lombada 70, cor verde, COTA PRINCIPAL</t>
  </si>
  <si>
    <t>Pasta AZ oficio lombo largo em papelão. Pasta arquivo, tipo AZ, largura 285mm, altura 350mm, lombada 70, cor verde,  COTA RESERVADA - ME, MEI E EPP</t>
  </si>
  <si>
    <t>Pasta com aba oficio transparente. Pasta arquivo, material plástico, tipo com aba e elástico, largura 245mm, lombada 20mm,  COTA PRINCIPAL</t>
  </si>
  <si>
    <t>Pasta com aba oficio transparente. Pasta arquivo, material plástico, tipo com aba e elástico, largura 245mm, lombada 20mm,  COTA RESERVADA - ME, MEI E EPP</t>
  </si>
  <si>
    <t>Pasta suspensa marmorizada plastificada. Pasta arquivo, material cartão kraft, tipo suspensa, largura 240mm, altura 360mm,  COTA PRINCIPAL</t>
  </si>
  <si>
    <t>Pasta suspensa marmorizada plastificada. Pasta arquivo, material cartão kraft, tipo suspensa, largura 240mm, altura 360mm, . COTA RESERVADA - ME, MEI E EPP</t>
  </si>
  <si>
    <t>Régua, em material plástico transparente com 30 (trinta) cm. égua comum, tipo escritório - matéria prima: em plástico</t>
  </si>
  <si>
    <t xml:space="preserve">Prorrogação ARP N° 01/2023 (P.E. N° 20/2023) - Material de Expediente </t>
  </si>
  <si>
    <t>Valor Total (ARP N° 01/2023)         R$ 8.408.732,83</t>
  </si>
  <si>
    <t>Etiqueta 25,4mm x 63,5 mm caixa com 25 (vinte e cinco) folhas 33 por folha</t>
  </si>
  <si>
    <t>ARP N° 01/2023</t>
  </si>
  <si>
    <t>Valor Total (ARP N° 01/2023)         R$ R$ 8.408.732,83</t>
  </si>
  <si>
    <t>Valor Global Estimado  R$ 10.272.858,49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</si>
</sst>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quot;R$&quot;* #,##0.00_-;\-&quot;R$&quot;* #,##0.00_-;_-&quot;R$&quot;* &quot;-&quot;??_-;_-@_-"/>
    <numFmt numFmtId="165" formatCode="_-&quot;R$&quot;* #,##0.0000_-;\-&quot;R$&quot;* #,##0.0000_-;_-&quot;R$&quot;* &quot;-&quot;??_-;_-@_-"/>
  </numFmts>
  <fonts count="19" x14ac:knownFonts="1">
    <font>
      <sz val="11"/>
      <color theme="1"/>
      <name val="Calibri"/>
      <family val="2"/>
      <scheme val="minor"/>
    </font>
    <font>
      <sz val="10"/>
      <name val="Calibri"/>
      <family val="2"/>
      <scheme val="minor"/>
    </font>
    <font>
      <sz val="11"/>
      <color theme="1"/>
      <name val="Calibri"/>
      <family val="2"/>
      <scheme val="minor"/>
    </font>
    <font>
      <sz val="8"/>
      <name val="Calibri"/>
      <family val="2"/>
      <scheme val="minor"/>
    </font>
    <font>
      <b/>
      <sz val="10"/>
      <color theme="1"/>
      <name val="Calibri"/>
      <family val="2"/>
      <scheme val="minor"/>
    </font>
    <font>
      <b/>
      <sz val="10"/>
      <color rgb="FF000000"/>
      <name val="Calibri"/>
      <family val="2"/>
      <scheme val="minor"/>
    </font>
    <font>
      <b/>
      <sz val="10"/>
      <name val="Calibri"/>
      <family val="2"/>
      <scheme val="minor"/>
    </font>
    <font>
      <b/>
      <sz val="9"/>
      <color theme="1"/>
      <name val="Calibri"/>
      <family val="2"/>
      <scheme val="minor"/>
    </font>
    <font>
      <b/>
      <sz val="9"/>
      <color rgb="FF000000"/>
      <name val="Calibri"/>
      <family val="2"/>
      <scheme val="minor"/>
    </font>
    <font>
      <b/>
      <sz val="9"/>
      <name val="Calibri"/>
      <family val="2"/>
      <scheme val="minor"/>
    </font>
    <font>
      <sz val="9"/>
      <color theme="1"/>
      <name val="Calibri"/>
      <family val="2"/>
      <scheme val="minor"/>
    </font>
    <font>
      <sz val="9"/>
      <color rgb="FF000000"/>
      <name val="Calibri"/>
      <family val="2"/>
      <scheme val="minor"/>
    </font>
    <font>
      <sz val="9"/>
      <name val="Calibri"/>
      <family val="2"/>
      <scheme val="minor"/>
    </font>
    <font>
      <sz val="9"/>
      <color rgb="FFFF0000"/>
      <name val="Calibri"/>
      <family val="2"/>
      <scheme val="minor"/>
    </font>
    <font>
      <b/>
      <sz val="8"/>
      <color theme="1"/>
      <name val="Calibri"/>
      <family val="2"/>
      <scheme val="minor"/>
    </font>
    <font>
      <b/>
      <sz val="8"/>
      <color rgb="FF000000"/>
      <name val="Calibri"/>
      <family val="2"/>
      <scheme val="minor"/>
    </font>
    <font>
      <b/>
      <sz val="8"/>
      <name val="Calibri"/>
      <family val="2"/>
      <scheme val="minor"/>
    </font>
    <font>
      <sz val="8"/>
      <color theme="1"/>
      <name val="Calibri"/>
      <family val="2"/>
      <scheme val="minor"/>
    </font>
    <font>
      <sz val="8"/>
      <color rgb="FF00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174">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164" fontId="0" fillId="0" borderId="0" xfId="1" applyFont="1" applyAlignment="1">
      <alignment horizontal="center" vertical="center"/>
    </xf>
    <xf numFmtId="164" fontId="0" fillId="0" borderId="0" xfId="1" applyFont="1"/>
    <xf numFmtId="164" fontId="0" fillId="0" borderId="0" xfId="0" applyNumberFormat="1" applyAlignment="1">
      <alignment horizontal="center" vertical="center"/>
    </xf>
    <xf numFmtId="44" fontId="1" fillId="2" borderId="1" xfId="0" applyNumberFormat="1" applyFont="1" applyFill="1" applyBorder="1" applyAlignment="1">
      <alignment horizontal="center" vertical="center"/>
    </xf>
    <xf numFmtId="164" fontId="0" fillId="0" borderId="0" xfId="1" applyFont="1" applyBorder="1" applyAlignment="1">
      <alignment horizontal="center" vertical="center"/>
    </xf>
    <xf numFmtId="0" fontId="5" fillId="2" borderId="0" xfId="0" applyFont="1" applyFill="1" applyAlignment="1">
      <alignment horizontal="center" vertical="center"/>
    </xf>
    <xf numFmtId="44" fontId="5" fillId="2" borderId="0" xfId="1" applyNumberFormat="1" applyFont="1" applyFill="1" applyBorder="1" applyAlignment="1">
      <alignment horizontal="center" vertical="center"/>
    </xf>
    <xf numFmtId="0" fontId="5" fillId="2" borderId="0" xfId="0" applyFont="1" applyFill="1" applyAlignment="1">
      <alignment vertical="center"/>
    </xf>
    <xf numFmtId="164" fontId="0" fillId="2" borderId="0" xfId="1" applyFont="1" applyFill="1" applyBorder="1" applyAlignment="1">
      <alignment horizontal="center" vertical="center"/>
    </xf>
    <xf numFmtId="44" fontId="6" fillId="2" borderId="1" xfId="0" applyNumberFormat="1" applyFont="1" applyFill="1" applyBorder="1" applyAlignment="1">
      <alignment horizontal="center" vertical="center"/>
    </xf>
    <xf numFmtId="164" fontId="0" fillId="2" borderId="0" xfId="1" applyFont="1" applyFill="1" applyAlignment="1">
      <alignment horizontal="center" vertical="center"/>
    </xf>
    <xf numFmtId="164" fontId="6" fillId="2" borderId="0" xfId="1" applyFont="1" applyFill="1" applyBorder="1" applyAlignment="1">
      <alignment horizontal="center" vertical="center"/>
    </xf>
    <xf numFmtId="164" fontId="6" fillId="2" borderId="0" xfId="1" applyFont="1" applyFill="1" applyBorder="1" applyAlignment="1">
      <alignment horizontal="center" vertical="center" wrapText="1"/>
    </xf>
    <xf numFmtId="44" fontId="6" fillId="2" borderId="0" xfId="0" applyNumberFormat="1" applyFont="1" applyFill="1" applyAlignment="1">
      <alignment horizontal="center" vertical="center"/>
    </xf>
    <xf numFmtId="164" fontId="1" fillId="2" borderId="0" xfId="1" applyFont="1" applyFill="1" applyBorder="1" applyAlignment="1">
      <alignment horizontal="center" vertical="center"/>
    </xf>
    <xf numFmtId="44" fontId="1" fillId="2" borderId="0" xfId="0" applyNumberFormat="1" applyFont="1" applyFill="1" applyAlignment="1">
      <alignment horizontal="center" vertical="center"/>
    </xf>
    <xf numFmtId="0" fontId="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11" fillId="0" borderId="1" xfId="0" applyFont="1" applyBorder="1" applyAlignment="1">
      <alignment horizontal="center" vertical="center" wrapText="1"/>
    </xf>
    <xf numFmtId="3" fontId="12" fillId="2" borderId="1" xfId="0" applyNumberFormat="1" applyFont="1" applyFill="1" applyBorder="1" applyAlignment="1">
      <alignment horizontal="center" vertical="center"/>
    </xf>
    <xf numFmtId="164" fontId="12" fillId="5" borderId="1" xfId="1" applyFont="1" applyFill="1" applyBorder="1" applyAlignment="1">
      <alignment horizontal="center" vertical="center"/>
    </xf>
    <xf numFmtId="164" fontId="10" fillId="0" borderId="1" xfId="1" applyFont="1" applyBorder="1" applyAlignment="1">
      <alignment horizontal="center" vertical="center"/>
    </xf>
    <xf numFmtId="164" fontId="12" fillId="0" borderId="1" xfId="1" applyFont="1" applyBorder="1" applyAlignment="1">
      <alignment horizontal="center" vertical="center"/>
    </xf>
    <xf numFmtId="164" fontId="12" fillId="3" borderId="1" xfId="1" applyFont="1" applyFill="1" applyBorder="1" applyAlignment="1">
      <alignment horizontal="center" vertical="center"/>
    </xf>
    <xf numFmtId="2" fontId="12" fillId="3" borderId="1" xfId="1" applyNumberFormat="1" applyFont="1" applyFill="1" applyBorder="1" applyAlignment="1">
      <alignment horizontal="center" vertical="center"/>
    </xf>
    <xf numFmtId="9" fontId="12" fillId="3" borderId="1" xfId="2" applyFont="1" applyFill="1" applyBorder="1" applyAlignment="1">
      <alignment horizontal="center" vertical="center"/>
    </xf>
    <xf numFmtId="164" fontId="12" fillId="2" borderId="1" xfId="1" applyFont="1" applyFill="1" applyBorder="1" applyAlignment="1">
      <alignment horizontal="center" vertical="center"/>
    </xf>
    <xf numFmtId="4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0" fillId="0" borderId="0" xfId="0" applyFont="1" applyAlignment="1">
      <alignment vertical="center" wrapText="1"/>
    </xf>
    <xf numFmtId="3" fontId="12" fillId="2" borderId="1" xfId="0" applyNumberFormat="1" applyFont="1" applyFill="1" applyBorder="1" applyAlignment="1">
      <alignment horizontal="center" vertical="center" wrapText="1"/>
    </xf>
    <xf numFmtId="164" fontId="12" fillId="5" borderId="1" xfId="1" applyFont="1" applyFill="1" applyBorder="1" applyAlignment="1">
      <alignment horizontal="center" vertical="center" wrapText="1"/>
    </xf>
    <xf numFmtId="164" fontId="12" fillId="0" borderId="1" xfId="1" applyFont="1" applyBorder="1" applyAlignment="1">
      <alignment horizontal="center" vertical="center" wrapText="1"/>
    </xf>
    <xf numFmtId="0" fontId="11" fillId="0" borderId="1" xfId="0" applyFont="1" applyBorder="1" applyAlignment="1">
      <alignment horizontal="justify" vertical="center" wrapText="1"/>
    </xf>
    <xf numFmtId="3" fontId="11" fillId="0" borderId="1" xfId="0" applyNumberFormat="1" applyFont="1" applyBorder="1" applyAlignment="1">
      <alignment horizontal="center" vertical="center"/>
    </xf>
    <xf numFmtId="0" fontId="12" fillId="2" borderId="1" xfId="0" applyFont="1" applyFill="1" applyBorder="1" applyAlignment="1">
      <alignment horizontal="center" vertical="center" wrapText="1"/>
    </xf>
    <xf numFmtId="44" fontId="8" fillId="5" borderId="1" xfId="1" applyNumberFormat="1" applyFont="1" applyFill="1" applyBorder="1" applyAlignment="1">
      <alignment horizontal="center" vertical="center"/>
    </xf>
    <xf numFmtId="0" fontId="8" fillId="2" borderId="1" xfId="0" applyFont="1" applyFill="1" applyBorder="1" applyAlignment="1">
      <alignment horizontal="center" vertical="center"/>
    </xf>
    <xf numFmtId="44" fontId="8" fillId="2" borderId="1" xfId="0" applyNumberFormat="1" applyFont="1" applyFill="1" applyBorder="1" applyAlignment="1">
      <alignment vertical="center"/>
    </xf>
    <xf numFmtId="0" fontId="11" fillId="0" borderId="1" xfId="0" applyFont="1" applyBorder="1" applyAlignment="1">
      <alignment horizontal="left" vertical="center" wrapText="1"/>
    </xf>
    <xf numFmtId="0" fontId="11" fillId="0" borderId="1" xfId="0" applyFont="1" applyBorder="1" applyAlignment="1">
      <alignment horizontal="justify" vertical="top" wrapText="1"/>
    </xf>
    <xf numFmtId="164" fontId="9" fillId="5" borderId="1" xfId="1" applyFont="1" applyFill="1" applyBorder="1" applyAlignment="1">
      <alignment horizontal="center" vertical="center"/>
    </xf>
    <xf numFmtId="0" fontId="8" fillId="0" borderId="2" xfId="0" applyFont="1" applyBorder="1" applyAlignment="1">
      <alignment horizontal="center" vertical="center"/>
    </xf>
    <xf numFmtId="0" fontId="10"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0" xfId="0" applyFont="1" applyAlignment="1">
      <alignment vertical="center"/>
    </xf>
    <xf numFmtId="0" fontId="10" fillId="0" borderId="1" xfId="0" applyFont="1" applyBorder="1" applyAlignment="1">
      <alignment vertical="center" wrapText="1"/>
    </xf>
    <xf numFmtId="164" fontId="13" fillId="0" borderId="1" xfId="1" applyFont="1" applyBorder="1" applyAlignment="1">
      <alignment horizontal="center" vertical="center" wrapText="1"/>
    </xf>
    <xf numFmtId="0" fontId="11" fillId="0" borderId="5" xfId="0" applyFont="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center" vertical="center" wrapText="1"/>
    </xf>
    <xf numFmtId="164" fontId="12" fillId="2" borderId="1" xfId="1" applyFont="1" applyFill="1" applyBorder="1" applyAlignment="1">
      <alignment horizontal="center" vertical="center" wrapText="1"/>
    </xf>
    <xf numFmtId="0" fontId="10" fillId="2" borderId="1" xfId="0" applyFont="1" applyFill="1" applyBorder="1" applyAlignment="1">
      <alignment vertical="center"/>
    </xf>
    <xf numFmtId="0" fontId="11" fillId="0" borderId="1" xfId="0" applyFont="1" applyBorder="1" applyAlignment="1">
      <alignment vertical="center" wrapText="1"/>
    </xf>
    <xf numFmtId="3" fontId="10" fillId="0" borderId="0" xfId="0" applyNumberFormat="1" applyFont="1" applyAlignment="1">
      <alignment horizontal="center" vertical="center"/>
    </xf>
    <xf numFmtId="0" fontId="8" fillId="2" borderId="0" xfId="0" applyFont="1" applyFill="1" applyAlignment="1">
      <alignment horizontal="center" vertical="center"/>
    </xf>
    <xf numFmtId="164" fontId="12" fillId="2" borderId="0" xfId="1" applyFont="1" applyFill="1" applyBorder="1" applyAlignment="1">
      <alignment horizontal="center" vertical="center"/>
    </xf>
    <xf numFmtId="164" fontId="9" fillId="2" borderId="0" xfId="1" applyFont="1" applyFill="1" applyBorder="1" applyAlignment="1">
      <alignment horizontal="center" vertical="center" wrapText="1"/>
    </xf>
    <xf numFmtId="44" fontId="12" fillId="2" borderId="0" xfId="0" applyNumberFormat="1" applyFont="1" applyFill="1" applyAlignment="1">
      <alignment horizontal="center" vertical="center"/>
    </xf>
    <xf numFmtId="164" fontId="10" fillId="2" borderId="1" xfId="1" applyFont="1" applyFill="1" applyBorder="1" applyAlignment="1">
      <alignment horizontal="center" vertical="center"/>
    </xf>
    <xf numFmtId="165" fontId="12" fillId="2" borderId="1" xfId="1" applyNumberFormat="1" applyFont="1" applyFill="1" applyBorder="1" applyAlignment="1">
      <alignment horizontal="center" vertical="center" wrapText="1"/>
    </xf>
    <xf numFmtId="44" fontId="9" fillId="2" borderId="1" xfId="0" applyNumberFormat="1" applyFont="1" applyFill="1" applyBorder="1" applyAlignment="1">
      <alignment horizontal="center" vertical="center"/>
    </xf>
    <xf numFmtId="0" fontId="10" fillId="2" borderId="1" xfId="0" applyFont="1" applyFill="1" applyBorder="1" applyAlignment="1">
      <alignment horizontal="justify" vertical="top" wrapText="1"/>
    </xf>
    <xf numFmtId="0" fontId="11" fillId="2" borderId="1" xfId="0" applyFont="1" applyFill="1" applyBorder="1" applyAlignment="1">
      <alignment horizontal="justify" vertical="top" wrapText="1"/>
    </xf>
    <xf numFmtId="0" fontId="10" fillId="2" borderId="1" xfId="0" applyFont="1" applyFill="1" applyBorder="1" applyAlignment="1">
      <alignment horizontal="justify" vertical="center"/>
    </xf>
    <xf numFmtId="0" fontId="10" fillId="2" borderId="1" xfId="0" applyFont="1" applyFill="1" applyBorder="1" applyAlignment="1">
      <alignment vertical="center" wrapText="1"/>
    </xf>
    <xf numFmtId="0" fontId="10" fillId="2" borderId="0" xfId="0" applyFont="1" applyFill="1" applyAlignment="1">
      <alignment vertical="center"/>
    </xf>
    <xf numFmtId="0" fontId="11" fillId="2" borderId="6" xfId="0" applyFont="1" applyFill="1" applyBorder="1" applyAlignment="1">
      <alignment vertical="center" wrapText="1"/>
    </xf>
    <xf numFmtId="0" fontId="10" fillId="2" borderId="1" xfId="0" applyFont="1" applyFill="1" applyBorder="1" applyAlignment="1">
      <alignment horizontal="left" vertical="center" wrapText="1"/>
    </xf>
    <xf numFmtId="0" fontId="11" fillId="2" borderId="5" xfId="0" applyFont="1" applyFill="1" applyBorder="1" applyAlignment="1">
      <alignment vertical="center" wrapText="1"/>
    </xf>
    <xf numFmtId="0" fontId="14" fillId="7"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0" borderId="1" xfId="0" applyFont="1" applyBorder="1" applyAlignment="1">
      <alignment horizontal="center" vertical="center"/>
    </xf>
    <xf numFmtId="0" fontId="17" fillId="2" borderId="1" xfId="0" applyFont="1" applyFill="1" applyBorder="1" applyAlignment="1">
      <alignment horizontal="justify" vertical="top" wrapText="1"/>
    </xf>
    <xf numFmtId="0" fontId="18" fillId="0" borderId="1" xfId="0" applyFont="1" applyBorder="1" applyAlignment="1">
      <alignment horizontal="center" vertical="center" wrapText="1"/>
    </xf>
    <xf numFmtId="3" fontId="3" fillId="2" borderId="1" xfId="0" applyNumberFormat="1" applyFont="1" applyFill="1" applyBorder="1" applyAlignment="1">
      <alignment horizontal="center" vertical="center"/>
    </xf>
    <xf numFmtId="164" fontId="3" fillId="5" borderId="1" xfId="1" applyFont="1" applyFill="1" applyBorder="1" applyAlignment="1">
      <alignment horizontal="center" vertical="center"/>
    </xf>
    <xf numFmtId="164" fontId="3" fillId="2" borderId="1" xfId="1" applyFont="1" applyFill="1" applyBorder="1" applyAlignment="1">
      <alignment horizontal="center" vertical="center"/>
    </xf>
    <xf numFmtId="44"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7" fillId="0" borderId="0" xfId="0" applyFont="1" applyAlignment="1">
      <alignment vertical="center" wrapText="1"/>
    </xf>
    <xf numFmtId="3" fontId="3" fillId="2" borderId="1" xfId="0" applyNumberFormat="1" applyFont="1" applyFill="1" applyBorder="1" applyAlignment="1">
      <alignment horizontal="center" vertical="center" wrapText="1"/>
    </xf>
    <xf numFmtId="164" fontId="3" fillId="5" borderId="1" xfId="1" applyFont="1" applyFill="1" applyBorder="1" applyAlignment="1">
      <alignment horizontal="center" vertical="center" wrapText="1"/>
    </xf>
    <xf numFmtId="0" fontId="18" fillId="0" borderId="1" xfId="0" applyFont="1" applyBorder="1" applyAlignment="1">
      <alignment horizontal="justify" vertical="center" wrapText="1"/>
    </xf>
    <xf numFmtId="3" fontId="18" fillId="0" borderId="1" xfId="0" applyNumberFormat="1" applyFont="1" applyBorder="1" applyAlignment="1">
      <alignment horizontal="center" vertical="center"/>
    </xf>
    <xf numFmtId="0" fontId="18" fillId="2" borderId="1" xfId="0" applyFont="1" applyFill="1" applyBorder="1" applyAlignment="1">
      <alignment horizontal="justify" vertical="top" wrapText="1"/>
    </xf>
    <xf numFmtId="0" fontId="17" fillId="2" borderId="1" xfId="0" applyFont="1" applyFill="1" applyBorder="1" applyAlignment="1">
      <alignment horizontal="justify" vertical="center"/>
    </xf>
    <xf numFmtId="0" fontId="3" fillId="2" borderId="1" xfId="0" applyFont="1" applyFill="1" applyBorder="1" applyAlignment="1">
      <alignment horizontal="center" vertical="center" wrapText="1"/>
    </xf>
    <xf numFmtId="44" fontId="15" fillId="5" borderId="1" xfId="1" applyNumberFormat="1" applyFont="1" applyFill="1" applyBorder="1" applyAlignment="1">
      <alignment horizontal="center" vertical="center"/>
    </xf>
    <xf numFmtId="0" fontId="15" fillId="2" borderId="1" xfId="0" applyFont="1" applyFill="1" applyBorder="1" applyAlignment="1">
      <alignment horizontal="center" vertical="center"/>
    </xf>
    <xf numFmtId="44" fontId="15" fillId="2" borderId="1" xfId="0" applyNumberFormat="1" applyFont="1" applyFill="1" applyBorder="1" applyAlignment="1">
      <alignment vertical="center"/>
    </xf>
    <xf numFmtId="0" fontId="15" fillId="2" borderId="0" xfId="0" applyFont="1" applyFill="1" applyAlignment="1">
      <alignment horizontal="center" vertical="center"/>
    </xf>
    <xf numFmtId="44" fontId="15" fillId="2" borderId="0" xfId="1" applyNumberFormat="1" applyFont="1" applyFill="1" applyBorder="1" applyAlignment="1">
      <alignment horizontal="center" vertical="center"/>
    </xf>
    <xf numFmtId="0" fontId="15" fillId="2" borderId="0" xfId="0" applyFont="1" applyFill="1" applyAlignment="1">
      <alignment vertical="center"/>
    </xf>
    <xf numFmtId="0" fontId="18" fillId="0" borderId="1" xfId="0" applyFont="1" applyBorder="1" applyAlignment="1">
      <alignment horizontal="left" vertical="center" wrapText="1"/>
    </xf>
    <xf numFmtId="0" fontId="18" fillId="0" borderId="1" xfId="0" applyFont="1" applyBorder="1" applyAlignment="1">
      <alignment horizontal="justify" vertical="top" wrapText="1"/>
    </xf>
    <xf numFmtId="164" fontId="16" fillId="5" borderId="1" xfId="1" applyFont="1" applyFill="1" applyBorder="1" applyAlignment="1">
      <alignment horizontal="center" vertical="center"/>
    </xf>
    <xf numFmtId="164" fontId="16" fillId="2" borderId="1" xfId="1" applyFont="1" applyFill="1" applyBorder="1" applyAlignment="1">
      <alignment horizontal="center" vertical="center" wrapText="1"/>
    </xf>
    <xf numFmtId="44" fontId="16" fillId="2" borderId="1" xfId="0" applyNumberFormat="1" applyFont="1" applyFill="1" applyBorder="1" applyAlignment="1">
      <alignment horizontal="center" vertical="center"/>
    </xf>
    <xf numFmtId="164" fontId="16" fillId="2" borderId="0" xfId="1" applyFont="1" applyFill="1" applyBorder="1" applyAlignment="1">
      <alignment horizontal="center" vertical="center"/>
    </xf>
    <xf numFmtId="164" fontId="16" fillId="2" borderId="0" xfId="1" applyFont="1" applyFill="1" applyBorder="1" applyAlignment="1">
      <alignment horizontal="center" vertical="center" wrapText="1"/>
    </xf>
    <xf numFmtId="44" fontId="16" fillId="2" borderId="0" xfId="0" applyNumberFormat="1" applyFont="1" applyFill="1" applyAlignment="1">
      <alignment horizontal="center" vertical="center"/>
    </xf>
    <xf numFmtId="0" fontId="15" fillId="0" borderId="2" xfId="0" applyFont="1" applyBorder="1" applyAlignment="1">
      <alignment horizontal="center" vertical="center"/>
    </xf>
    <xf numFmtId="0" fontId="17" fillId="0" borderId="1" xfId="0" applyFont="1" applyBorder="1" applyAlignment="1">
      <alignment horizontal="center" vertical="center" wrapText="1"/>
    </xf>
    <xf numFmtId="0" fontId="18" fillId="0" borderId="3" xfId="0" applyFont="1" applyBorder="1" applyAlignment="1">
      <alignment horizontal="center" vertical="center" wrapText="1"/>
    </xf>
    <xf numFmtId="164" fontId="3" fillId="2" borderId="0" xfId="1" applyFont="1" applyFill="1" applyBorder="1" applyAlignment="1">
      <alignment horizontal="center" vertical="center"/>
    </xf>
    <xf numFmtId="44" fontId="3" fillId="2" borderId="0" xfId="0" applyNumberFormat="1" applyFont="1" applyFill="1" applyAlignment="1">
      <alignment horizontal="center" vertical="center"/>
    </xf>
    <xf numFmtId="0" fontId="17" fillId="0" borderId="0" xfId="0" applyFont="1" applyAlignment="1">
      <alignment vertical="center"/>
    </xf>
    <xf numFmtId="0" fontId="17" fillId="0" borderId="1" xfId="0" applyFont="1" applyBorder="1" applyAlignment="1">
      <alignment vertical="center" wrapText="1"/>
    </xf>
    <xf numFmtId="0" fontId="18" fillId="0" borderId="5" xfId="0" applyFont="1" applyBorder="1" applyAlignment="1">
      <alignment vertical="center" wrapText="1"/>
    </xf>
    <xf numFmtId="0" fontId="18" fillId="2" borderId="1" xfId="0" applyFont="1" applyFill="1" applyBorder="1" applyAlignment="1">
      <alignment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vertical="center"/>
    </xf>
    <xf numFmtId="0" fontId="18" fillId="0" borderId="1" xfId="0" applyFont="1" applyBorder="1" applyAlignment="1">
      <alignment vertical="center" wrapText="1"/>
    </xf>
    <xf numFmtId="0" fontId="17" fillId="2" borderId="1" xfId="0" applyFont="1" applyFill="1" applyBorder="1" applyAlignment="1">
      <alignment vertical="center" wrapText="1"/>
    </xf>
    <xf numFmtId="3" fontId="17" fillId="0" borderId="0" xfId="0" applyNumberFormat="1" applyFont="1" applyAlignment="1">
      <alignment horizontal="center" vertical="center"/>
    </xf>
    <xf numFmtId="0" fontId="17" fillId="2" borderId="0" xfId="0" applyFont="1" applyFill="1" applyAlignment="1">
      <alignment vertical="center"/>
    </xf>
    <xf numFmtId="0" fontId="18" fillId="2" borderId="6" xfId="0" applyFont="1" applyFill="1" applyBorder="1" applyAlignment="1">
      <alignment vertical="center" wrapText="1"/>
    </xf>
    <xf numFmtId="0" fontId="17" fillId="2" borderId="1" xfId="0" applyFont="1" applyFill="1" applyBorder="1" applyAlignment="1">
      <alignment horizontal="left" vertical="center" wrapText="1"/>
    </xf>
    <xf numFmtId="0" fontId="18" fillId="2" borderId="5" xfId="0" applyFont="1" applyFill="1" applyBorder="1" applyAlignment="1">
      <alignment vertical="center" wrapText="1"/>
    </xf>
    <xf numFmtId="164" fontId="12" fillId="8" borderId="1" xfId="1" applyFont="1" applyFill="1" applyBorder="1" applyAlignment="1">
      <alignment horizontal="center" vertical="center" wrapText="1"/>
    </xf>
    <xf numFmtId="43" fontId="12" fillId="5" borderId="1" xfId="3" applyFont="1" applyFill="1" applyBorder="1" applyAlignment="1">
      <alignment horizontal="center" vertical="center" wrapText="1"/>
    </xf>
    <xf numFmtId="43" fontId="10" fillId="5" borderId="0" xfId="3" applyFont="1" applyFill="1" applyAlignment="1">
      <alignment horizontal="center" vertical="center"/>
    </xf>
    <xf numFmtId="44" fontId="9" fillId="8" borderId="1" xfId="0" applyNumberFormat="1" applyFont="1" applyFill="1" applyBorder="1" applyAlignment="1">
      <alignment horizontal="center" vertical="center"/>
    </xf>
    <xf numFmtId="43" fontId="3" fillId="5" borderId="1" xfId="3" applyFont="1" applyFill="1" applyBorder="1" applyAlignment="1">
      <alignment horizontal="center" vertical="center" wrapText="1"/>
    </xf>
    <xf numFmtId="43" fontId="17" fillId="5" borderId="0" xfId="3" applyFont="1" applyFill="1" applyAlignment="1">
      <alignment horizontal="center" vertical="center"/>
    </xf>
    <xf numFmtId="0" fontId="14" fillId="0" borderId="1" xfId="0" applyFont="1" applyBorder="1" applyAlignment="1">
      <alignment horizontal="center" vertical="center"/>
    </xf>
    <xf numFmtId="0" fontId="15" fillId="6" borderId="1"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5" borderId="1" xfId="0" applyFont="1" applyFill="1" applyBorder="1" applyAlignment="1">
      <alignment horizontal="center" vertical="center"/>
    </xf>
    <xf numFmtId="0" fontId="15" fillId="5" borderId="5" xfId="0" applyFont="1" applyFill="1" applyBorder="1" applyAlignment="1">
      <alignment horizontal="center" vertical="center"/>
    </xf>
    <xf numFmtId="0" fontId="15" fillId="6" borderId="1" xfId="0" applyFont="1" applyFill="1" applyBorder="1" applyAlignment="1">
      <alignment horizontal="center" vertical="top" wrapText="1"/>
    </xf>
    <xf numFmtId="0" fontId="15" fillId="6" borderId="1" xfId="0" applyFont="1" applyFill="1" applyBorder="1" applyAlignment="1">
      <alignment horizontal="center" vertical="top"/>
    </xf>
    <xf numFmtId="0" fontId="15" fillId="6"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8" fillId="5" borderId="1" xfId="0" applyFont="1" applyFill="1" applyBorder="1" applyAlignment="1">
      <alignment horizontal="center" vertical="center"/>
    </xf>
    <xf numFmtId="164" fontId="9" fillId="2" borderId="1" xfId="1" applyFont="1" applyFill="1" applyBorder="1" applyAlignment="1">
      <alignment horizontal="center" vertical="center" wrapText="1"/>
    </xf>
    <xf numFmtId="164" fontId="7" fillId="0" borderId="2" xfId="1" applyFont="1" applyBorder="1" applyAlignment="1">
      <alignment horizontal="center" vertical="center"/>
    </xf>
    <xf numFmtId="164" fontId="7" fillId="0" borderId="4" xfId="1" applyFont="1" applyBorder="1" applyAlignment="1">
      <alignment horizontal="center" vertical="center"/>
    </xf>
    <xf numFmtId="164" fontId="7" fillId="0" borderId="3" xfId="1"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8"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6" borderId="1" xfId="0" applyFont="1" applyFill="1" applyBorder="1" applyAlignment="1">
      <alignment horizontal="center" vertical="top" wrapText="1"/>
    </xf>
    <xf numFmtId="0" fontId="8" fillId="6" borderId="1" xfId="0" applyFont="1" applyFill="1" applyBorder="1" applyAlignment="1">
      <alignment horizontal="center" vertical="top"/>
    </xf>
    <xf numFmtId="0" fontId="8" fillId="5" borderId="5" xfId="0" applyFont="1" applyFill="1" applyBorder="1" applyAlignment="1">
      <alignment horizontal="center" vertical="center"/>
    </xf>
    <xf numFmtId="0" fontId="8" fillId="6" borderId="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3" xfId="0" applyFont="1" applyFill="1" applyBorder="1" applyAlignment="1">
      <alignment horizontal="center" vertical="center" wrapText="1"/>
    </xf>
    <xf numFmtId="164" fontId="14" fillId="0" borderId="2" xfId="1" applyFont="1" applyBorder="1" applyAlignment="1">
      <alignment horizontal="center" vertical="center"/>
    </xf>
    <xf numFmtId="164" fontId="14" fillId="0" borderId="4" xfId="1" applyFont="1" applyBorder="1" applyAlignment="1">
      <alignment horizontal="center" vertical="center"/>
    </xf>
    <xf numFmtId="164" fontId="14" fillId="0" borderId="3" xfId="1" applyFont="1" applyBorder="1" applyAlignment="1">
      <alignment horizontal="center" vertical="center"/>
    </xf>
  </cellXfs>
  <cellStyles count="4">
    <cellStyle name="Moeda" xfId="1" builtinId="4"/>
    <cellStyle name="Normal" xfId="0" builtinId="0"/>
    <cellStyle name="Porcentagem" xfId="2" builtinId="5"/>
    <cellStyle name="Vírgula" xfId="3" builtinId="3"/>
  </cellStyles>
  <dxfs count="0"/>
  <tableStyles count="0" defaultTableStyle="TableStyleMedium2" defaultPivotStyle="PivotStyleLight16"/>
  <colors>
    <mruColors>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1095375</xdr:colOff>
      <xdr:row>0</xdr:row>
      <xdr:rowOff>771525</xdr:rowOff>
    </xdr:to>
    <xdr:pic>
      <xdr:nvPicPr>
        <xdr:cNvPr id="2" name="Imagem 3">
          <a:extLst>
            <a:ext uri="{FF2B5EF4-FFF2-40B4-BE49-F238E27FC236}">
              <a16:creationId xmlns:a16="http://schemas.microsoft.com/office/drawing/2014/main" id="{798EFA05-161F-49AC-9506-4344A2DB3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144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191861</xdr:colOff>
      <xdr:row>0</xdr:row>
      <xdr:rowOff>0</xdr:rowOff>
    </xdr:from>
    <xdr:to>
      <xdr:col>7</xdr:col>
      <xdr:colOff>609600</xdr:colOff>
      <xdr:row>0</xdr:row>
      <xdr:rowOff>685800</xdr:rowOff>
    </xdr:to>
    <xdr:pic>
      <xdr:nvPicPr>
        <xdr:cNvPr id="3" name="Imagem 2">
          <a:extLst>
            <a:ext uri="{FF2B5EF4-FFF2-40B4-BE49-F238E27FC236}">
              <a16:creationId xmlns:a16="http://schemas.microsoft.com/office/drawing/2014/main" id="{5946E48A-9E6F-4C55-9A2C-DEDAB592C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08536" y="0"/>
          <a:ext cx="1332139"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1343025</xdr:colOff>
      <xdr:row>1</xdr:row>
      <xdr:rowOff>0</xdr:rowOff>
    </xdr:to>
    <xdr:pic>
      <xdr:nvPicPr>
        <xdr:cNvPr id="3" name="Imagem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2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191861</xdr:colOff>
      <xdr:row>0</xdr:row>
      <xdr:rowOff>0</xdr:rowOff>
    </xdr:from>
    <xdr:to>
      <xdr:col>23</xdr:col>
      <xdr:colOff>1039586</xdr:colOff>
      <xdr:row>1</xdr:row>
      <xdr:rowOff>0</xdr:rowOff>
    </xdr:to>
    <xdr:pic>
      <xdr:nvPicPr>
        <xdr:cNvPr id="4" name="Imagem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50718" y="0"/>
          <a:ext cx="1759404" cy="775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8D97-C875-4AD1-AA24-BB021D800984}">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2345E-7AC1-4D66-A06C-9CF0B7276EC5}">
  <dimension ref="A1:I365"/>
  <sheetViews>
    <sheetView zoomScale="110" zoomScaleNormal="110" workbookViewId="0">
      <selection activeCell="K153" sqref="K153"/>
    </sheetView>
  </sheetViews>
  <sheetFormatPr defaultRowHeight="15" x14ac:dyDescent="0.25"/>
  <cols>
    <col min="1" max="1" width="6.28515625" style="1" bestFit="1" customWidth="1"/>
    <col min="2" max="2" width="55.7109375" style="1" customWidth="1"/>
    <col min="3" max="3" width="10.28515625" style="1" customWidth="1"/>
    <col min="4" max="4" width="9.85546875" style="1" customWidth="1"/>
    <col min="5" max="5" width="12.5703125" style="1" customWidth="1"/>
    <col min="6" max="6" width="15" style="1" customWidth="1"/>
    <col min="7" max="7" width="13.7109375" style="1" bestFit="1" customWidth="1"/>
    <col min="8" max="8" width="16.5703125" style="1" bestFit="1" customWidth="1"/>
    <col min="9" max="9" width="10.5703125" style="1" bestFit="1" customWidth="1"/>
    <col min="10" max="16384" width="9.140625" style="1"/>
  </cols>
  <sheetData>
    <row r="1" spans="1:9" ht="61.5" customHeight="1" x14ac:dyDescent="0.25">
      <c r="A1" s="141" t="s">
        <v>171</v>
      </c>
      <c r="B1" s="141"/>
      <c r="C1" s="141"/>
      <c r="D1" s="141"/>
      <c r="E1" s="141"/>
      <c r="F1" s="141"/>
      <c r="G1" s="141"/>
      <c r="H1" s="141"/>
    </row>
    <row r="2" spans="1:9" ht="20.25" customHeight="1" x14ac:dyDescent="0.25">
      <c r="A2" s="142" t="s">
        <v>209</v>
      </c>
      <c r="B2" s="142"/>
      <c r="C2" s="142"/>
      <c r="D2" s="142"/>
      <c r="E2" s="142"/>
      <c r="F2" s="142"/>
      <c r="G2" s="142"/>
      <c r="H2" s="142"/>
    </row>
    <row r="3" spans="1:9" ht="27.75" customHeight="1" x14ac:dyDescent="0.25">
      <c r="A3" s="143" t="s">
        <v>4</v>
      </c>
      <c r="B3" s="143" t="s">
        <v>0</v>
      </c>
      <c r="C3" s="143" t="s">
        <v>9</v>
      </c>
      <c r="D3" s="144" t="s">
        <v>3</v>
      </c>
      <c r="E3" s="145" t="s">
        <v>212</v>
      </c>
      <c r="F3" s="145"/>
      <c r="G3" s="146" t="s">
        <v>10</v>
      </c>
      <c r="H3" s="146"/>
    </row>
    <row r="4" spans="1:9" x14ac:dyDescent="0.25">
      <c r="A4" s="143"/>
      <c r="B4" s="143"/>
      <c r="C4" s="143"/>
      <c r="D4" s="144"/>
      <c r="E4" s="78" t="s">
        <v>1</v>
      </c>
      <c r="F4" s="78" t="s">
        <v>2</v>
      </c>
      <c r="G4" s="77" t="s">
        <v>1</v>
      </c>
      <c r="H4" s="77" t="s">
        <v>2</v>
      </c>
    </row>
    <row r="5" spans="1:9" x14ac:dyDescent="0.25">
      <c r="A5" s="134" t="s">
        <v>17</v>
      </c>
      <c r="B5" s="134"/>
      <c r="C5" s="134"/>
      <c r="D5" s="134"/>
      <c r="E5" s="134"/>
      <c r="F5" s="134"/>
      <c r="G5" s="134"/>
      <c r="H5" s="134"/>
    </row>
    <row r="6" spans="1:9" ht="21.75" customHeight="1" x14ac:dyDescent="0.25">
      <c r="A6" s="79">
        <v>1</v>
      </c>
      <c r="B6" s="80" t="s">
        <v>18</v>
      </c>
      <c r="C6" s="81" t="s">
        <v>19</v>
      </c>
      <c r="D6" s="82">
        <v>2616</v>
      </c>
      <c r="E6" s="83">
        <v>29.68</v>
      </c>
      <c r="F6" s="83">
        <f>E6*D6</f>
        <v>77642.880000000005</v>
      </c>
      <c r="G6" s="84">
        <v>36.33</v>
      </c>
      <c r="H6" s="85">
        <f t="shared" ref="H6:H11" si="0">G6*D6</f>
        <v>95039.28</v>
      </c>
      <c r="I6" s="3"/>
    </row>
    <row r="7" spans="1:9" ht="21" customHeight="1" x14ac:dyDescent="0.25">
      <c r="A7" s="79">
        <v>2</v>
      </c>
      <c r="B7" s="80" t="s">
        <v>20</v>
      </c>
      <c r="C7" s="81" t="s">
        <v>19</v>
      </c>
      <c r="D7" s="86">
        <v>864</v>
      </c>
      <c r="E7" s="83">
        <v>29.68</v>
      </c>
      <c r="F7" s="83">
        <f t="shared" ref="F7:F11" si="1">E7*D7</f>
        <v>25643.52</v>
      </c>
      <c r="G7" s="84">
        <v>36.33</v>
      </c>
      <c r="H7" s="85">
        <f t="shared" si="0"/>
        <v>31389.119999999999</v>
      </c>
      <c r="I7" s="3"/>
    </row>
    <row r="8" spans="1:9" ht="31.5" customHeight="1" x14ac:dyDescent="0.25">
      <c r="A8" s="79">
        <v>31</v>
      </c>
      <c r="B8" s="87" t="s">
        <v>21</v>
      </c>
      <c r="C8" s="81" t="s">
        <v>19</v>
      </c>
      <c r="D8" s="88">
        <v>1308</v>
      </c>
      <c r="E8" s="89">
        <v>39.32</v>
      </c>
      <c r="F8" s="83">
        <f t="shared" si="1"/>
        <v>51430.559999999998</v>
      </c>
      <c r="G8" s="84">
        <v>45.65</v>
      </c>
      <c r="H8" s="85">
        <f t="shared" si="0"/>
        <v>59710.2</v>
      </c>
      <c r="I8" s="3"/>
    </row>
    <row r="9" spans="1:9" ht="26.25" customHeight="1" x14ac:dyDescent="0.25">
      <c r="A9" s="79">
        <v>35</v>
      </c>
      <c r="B9" s="90" t="s">
        <v>22</v>
      </c>
      <c r="C9" s="81" t="s">
        <v>23</v>
      </c>
      <c r="D9" s="91">
        <v>4348</v>
      </c>
      <c r="E9" s="89">
        <v>4.3</v>
      </c>
      <c r="F9" s="83">
        <f t="shared" si="1"/>
        <v>18696.399999999998</v>
      </c>
      <c r="G9" s="84">
        <v>6.3</v>
      </c>
      <c r="H9" s="85">
        <f t="shared" si="0"/>
        <v>27392.399999999998</v>
      </c>
      <c r="I9" s="3"/>
    </row>
    <row r="10" spans="1:9" ht="24.75" customHeight="1" x14ac:dyDescent="0.25">
      <c r="A10" s="79">
        <v>57</v>
      </c>
      <c r="B10" s="92" t="s">
        <v>24</v>
      </c>
      <c r="C10" s="81" t="s">
        <v>23</v>
      </c>
      <c r="D10" s="88">
        <v>2219</v>
      </c>
      <c r="E10" s="89">
        <v>48.77</v>
      </c>
      <c r="F10" s="83">
        <f t="shared" si="1"/>
        <v>108220.63</v>
      </c>
      <c r="G10" s="84">
        <v>75.48</v>
      </c>
      <c r="H10" s="85">
        <f t="shared" si="0"/>
        <v>167490.12</v>
      </c>
      <c r="I10" s="3"/>
    </row>
    <row r="11" spans="1:9" ht="39" customHeight="1" x14ac:dyDescent="0.25">
      <c r="A11" s="79">
        <v>58</v>
      </c>
      <c r="B11" s="93" t="s">
        <v>25</v>
      </c>
      <c r="C11" s="81" t="s">
        <v>23</v>
      </c>
      <c r="D11" s="94">
        <v>730</v>
      </c>
      <c r="E11" s="89">
        <v>48.77</v>
      </c>
      <c r="F11" s="83">
        <f t="shared" si="1"/>
        <v>35602.100000000006</v>
      </c>
      <c r="G11" s="84">
        <v>75.48</v>
      </c>
      <c r="H11" s="85">
        <f t="shared" si="0"/>
        <v>55100.4</v>
      </c>
      <c r="I11" s="3"/>
    </row>
    <row r="12" spans="1:9" ht="18.75" customHeight="1" x14ac:dyDescent="0.25">
      <c r="A12" s="136" t="s">
        <v>26</v>
      </c>
      <c r="B12" s="136"/>
      <c r="C12" s="136"/>
      <c r="D12" s="136"/>
      <c r="E12" s="136"/>
      <c r="F12" s="95">
        <f>SUM(F6:F11)</f>
        <v>317236.08999999997</v>
      </c>
      <c r="G12" s="96"/>
      <c r="H12" s="97">
        <f>SUM(H6:H11)</f>
        <v>436121.52</v>
      </c>
      <c r="I12" s="3"/>
    </row>
    <row r="13" spans="1:9" s="2" customFormat="1" ht="18.75" customHeight="1" x14ac:dyDescent="0.25">
      <c r="A13" s="98"/>
      <c r="B13" s="98"/>
      <c r="C13" s="98"/>
      <c r="D13" s="98"/>
      <c r="E13" s="98"/>
      <c r="F13" s="99"/>
      <c r="G13" s="98"/>
      <c r="H13" s="100"/>
      <c r="I13" s="11"/>
    </row>
    <row r="14" spans="1:9" x14ac:dyDescent="0.25">
      <c r="A14" s="140" t="s">
        <v>28</v>
      </c>
      <c r="B14" s="140"/>
      <c r="C14" s="140"/>
      <c r="D14" s="140"/>
      <c r="E14" s="140"/>
      <c r="F14" s="140"/>
      <c r="G14" s="140"/>
      <c r="H14" s="140"/>
      <c r="I14" s="3"/>
    </row>
    <row r="15" spans="1:9" ht="37.5" customHeight="1" x14ac:dyDescent="0.25">
      <c r="A15" s="79">
        <v>9</v>
      </c>
      <c r="B15" s="90" t="s">
        <v>29</v>
      </c>
      <c r="C15" s="81" t="s">
        <v>19</v>
      </c>
      <c r="D15" s="88">
        <v>1659</v>
      </c>
      <c r="E15" s="89">
        <v>33.99</v>
      </c>
      <c r="F15" s="83">
        <f>E15*D15</f>
        <v>56389.41</v>
      </c>
      <c r="G15" s="84">
        <v>39.9</v>
      </c>
      <c r="H15" s="85">
        <f>G15*D15</f>
        <v>66194.099999999991</v>
      </c>
      <c r="I15" s="3"/>
    </row>
    <row r="16" spans="1:9" ht="30.75" customHeight="1" x14ac:dyDescent="0.25">
      <c r="A16" s="79">
        <v>139</v>
      </c>
      <c r="B16" s="101" t="s">
        <v>30</v>
      </c>
      <c r="C16" s="81" t="s">
        <v>33</v>
      </c>
      <c r="D16" s="94">
        <v>36</v>
      </c>
      <c r="E16" s="89">
        <v>4.07</v>
      </c>
      <c r="F16" s="83">
        <f t="shared" ref="F16:F18" si="2">E16*D16</f>
        <v>146.52000000000001</v>
      </c>
      <c r="G16" s="84">
        <v>5.74</v>
      </c>
      <c r="H16" s="85">
        <f>G16*D16</f>
        <v>206.64000000000001</v>
      </c>
      <c r="I16" s="3"/>
    </row>
    <row r="17" spans="1:9" ht="32.25" customHeight="1" x14ac:dyDescent="0.25">
      <c r="A17" s="79">
        <v>143</v>
      </c>
      <c r="B17" s="90" t="s">
        <v>31</v>
      </c>
      <c r="C17" s="81" t="s">
        <v>19</v>
      </c>
      <c r="D17" s="94">
        <v>150</v>
      </c>
      <c r="E17" s="89">
        <v>6.64</v>
      </c>
      <c r="F17" s="83">
        <f t="shared" si="2"/>
        <v>996</v>
      </c>
      <c r="G17" s="84">
        <v>7.32</v>
      </c>
      <c r="H17" s="85">
        <f>G17*D17</f>
        <v>1098</v>
      </c>
      <c r="I17" s="3"/>
    </row>
    <row r="18" spans="1:9" ht="27.75" customHeight="1" x14ac:dyDescent="0.25">
      <c r="A18" s="79">
        <v>147</v>
      </c>
      <c r="B18" s="102" t="s">
        <v>32</v>
      </c>
      <c r="C18" s="81" t="s">
        <v>19</v>
      </c>
      <c r="D18" s="94">
        <v>20</v>
      </c>
      <c r="E18" s="89">
        <v>8.3000000000000007</v>
      </c>
      <c r="F18" s="83">
        <f t="shared" si="2"/>
        <v>166</v>
      </c>
      <c r="G18" s="84">
        <v>12.77</v>
      </c>
      <c r="H18" s="85">
        <f>G18*D18</f>
        <v>255.39999999999998</v>
      </c>
      <c r="I18" s="3"/>
    </row>
    <row r="19" spans="1:9" ht="15.75" customHeight="1" x14ac:dyDescent="0.25">
      <c r="A19" s="136" t="s">
        <v>169</v>
      </c>
      <c r="B19" s="136"/>
      <c r="C19" s="136"/>
      <c r="D19" s="136"/>
      <c r="E19" s="136"/>
      <c r="F19" s="103">
        <f>SUM(F15:F18)</f>
        <v>57697.93</v>
      </c>
      <c r="G19" s="104"/>
      <c r="H19" s="105">
        <f>SUM(H15:H18)</f>
        <v>67754.139999999985</v>
      </c>
      <c r="I19" s="3"/>
    </row>
    <row r="20" spans="1:9" s="2" customFormat="1" ht="15.75" customHeight="1" x14ac:dyDescent="0.25">
      <c r="A20" s="98"/>
      <c r="B20" s="98"/>
      <c r="C20" s="98"/>
      <c r="D20" s="98"/>
      <c r="E20" s="98"/>
      <c r="F20" s="106"/>
      <c r="G20" s="107"/>
      <c r="H20" s="108"/>
      <c r="I20" s="13"/>
    </row>
    <row r="21" spans="1:9" x14ac:dyDescent="0.25">
      <c r="A21" s="134" t="s">
        <v>34</v>
      </c>
      <c r="B21" s="135"/>
      <c r="C21" s="134"/>
      <c r="D21" s="134"/>
      <c r="E21" s="134"/>
      <c r="F21" s="134"/>
      <c r="G21" s="134"/>
      <c r="H21" s="134"/>
      <c r="I21" s="3"/>
    </row>
    <row r="22" spans="1:9" ht="34.5" customHeight="1" x14ac:dyDescent="0.25">
      <c r="A22" s="109">
        <v>75</v>
      </c>
      <c r="B22" s="110" t="s">
        <v>35</v>
      </c>
      <c r="C22" s="111" t="s">
        <v>19</v>
      </c>
      <c r="D22" s="88">
        <v>1075</v>
      </c>
      <c r="E22" s="89">
        <v>17.34</v>
      </c>
      <c r="F22" s="83">
        <f>E22*D22</f>
        <v>18640.5</v>
      </c>
      <c r="G22" s="84">
        <v>19.579999999999998</v>
      </c>
      <c r="H22" s="85">
        <f>G22*D22</f>
        <v>21048.499999999996</v>
      </c>
      <c r="I22" s="3"/>
    </row>
    <row r="23" spans="1:9" x14ac:dyDescent="0.25">
      <c r="A23" s="136" t="s">
        <v>169</v>
      </c>
      <c r="B23" s="137"/>
      <c r="C23" s="136"/>
      <c r="D23" s="136"/>
      <c r="E23" s="136"/>
      <c r="F23" s="103">
        <f>SUM(F22:F22)</f>
        <v>18640.5</v>
      </c>
      <c r="G23" s="104"/>
      <c r="H23" s="105">
        <f>SUM(H22:H22)</f>
        <v>21048.499999999996</v>
      </c>
      <c r="I23" s="3"/>
    </row>
    <row r="24" spans="1:9" s="2" customFormat="1" ht="25.5" customHeight="1" x14ac:dyDescent="0.25">
      <c r="A24" s="98"/>
      <c r="B24" s="98"/>
      <c r="C24" s="98"/>
      <c r="D24" s="98"/>
      <c r="E24" s="98"/>
      <c r="F24" s="112"/>
      <c r="G24" s="107"/>
      <c r="H24" s="113"/>
      <c r="I24" s="11"/>
    </row>
    <row r="25" spans="1:9" ht="45" customHeight="1" x14ac:dyDescent="0.25">
      <c r="A25" s="138" t="s">
        <v>37</v>
      </c>
      <c r="B25" s="139"/>
      <c r="C25" s="139"/>
      <c r="D25" s="139"/>
      <c r="E25" s="139"/>
      <c r="F25" s="139"/>
      <c r="G25" s="139"/>
      <c r="H25" s="139"/>
      <c r="I25" s="3"/>
    </row>
    <row r="26" spans="1:9" ht="27" customHeight="1" x14ac:dyDescent="0.25">
      <c r="A26" s="79">
        <v>5</v>
      </c>
      <c r="B26" s="114" t="s">
        <v>38</v>
      </c>
      <c r="C26" s="81" t="s">
        <v>19</v>
      </c>
      <c r="D26" s="88">
        <v>5265</v>
      </c>
      <c r="E26" s="89">
        <v>2</v>
      </c>
      <c r="F26" s="83">
        <f>E26*D26</f>
        <v>10530</v>
      </c>
      <c r="G26" s="84">
        <v>3.43</v>
      </c>
      <c r="H26" s="85">
        <f t="shared" ref="H26:H57" si="3">G26*D26</f>
        <v>18058.95</v>
      </c>
      <c r="I26" s="3"/>
    </row>
    <row r="27" spans="1:9" ht="33.75" customHeight="1" x14ac:dyDescent="0.25">
      <c r="A27" s="109">
        <v>6</v>
      </c>
      <c r="B27" s="115" t="s">
        <v>39</v>
      </c>
      <c r="C27" s="111" t="s">
        <v>19</v>
      </c>
      <c r="D27" s="88">
        <v>1806</v>
      </c>
      <c r="E27" s="89">
        <v>4.8</v>
      </c>
      <c r="F27" s="83">
        <f t="shared" ref="F27:F90" si="4">E27*D27</f>
        <v>8668.7999999999993</v>
      </c>
      <c r="G27" s="84">
        <v>8.15</v>
      </c>
      <c r="H27" s="85">
        <f t="shared" si="3"/>
        <v>14718.900000000001</v>
      </c>
      <c r="I27" s="3"/>
    </row>
    <row r="28" spans="1:9" ht="20.25" customHeight="1" x14ac:dyDescent="0.25">
      <c r="A28" s="79">
        <v>8</v>
      </c>
      <c r="B28" s="116" t="s">
        <v>40</v>
      </c>
      <c r="C28" s="81" t="s">
        <v>19</v>
      </c>
      <c r="D28" s="88">
        <v>5183</v>
      </c>
      <c r="E28" s="131">
        <v>8.8998080000000002</v>
      </c>
      <c r="F28" s="83">
        <f t="shared" si="4"/>
        <v>46127.704863999999</v>
      </c>
      <c r="G28" s="84">
        <v>10.36</v>
      </c>
      <c r="H28" s="85">
        <f t="shared" si="3"/>
        <v>53695.88</v>
      </c>
      <c r="I28" s="3"/>
    </row>
    <row r="29" spans="1:9" ht="29.25" customHeight="1" x14ac:dyDescent="0.25">
      <c r="A29" s="79">
        <v>10</v>
      </c>
      <c r="B29" s="87" t="s">
        <v>41</v>
      </c>
      <c r="C29" s="81" t="s">
        <v>19</v>
      </c>
      <c r="D29" s="94">
        <v>543</v>
      </c>
      <c r="E29" s="89">
        <v>34</v>
      </c>
      <c r="F29" s="83">
        <f t="shared" si="4"/>
        <v>18462</v>
      </c>
      <c r="G29" s="84">
        <v>40.04</v>
      </c>
      <c r="H29" s="85">
        <f t="shared" si="3"/>
        <v>21741.72</v>
      </c>
      <c r="I29" s="3"/>
    </row>
    <row r="30" spans="1:9" ht="34.5" customHeight="1" x14ac:dyDescent="0.25">
      <c r="A30" s="96">
        <v>11</v>
      </c>
      <c r="B30" s="117" t="s">
        <v>42</v>
      </c>
      <c r="C30" s="118" t="s">
        <v>19</v>
      </c>
      <c r="D30" s="88">
        <v>1816</v>
      </c>
      <c r="E30" s="89">
        <v>21.99</v>
      </c>
      <c r="F30" s="83">
        <f t="shared" si="4"/>
        <v>39933.839999999997</v>
      </c>
      <c r="G30" s="84">
        <v>27.22</v>
      </c>
      <c r="H30" s="85">
        <f t="shared" si="3"/>
        <v>49431.519999999997</v>
      </c>
      <c r="I30" s="3"/>
    </row>
    <row r="31" spans="1:9" ht="28.5" customHeight="1" x14ac:dyDescent="0.25">
      <c r="A31" s="96">
        <v>12</v>
      </c>
      <c r="B31" s="119" t="s">
        <v>43</v>
      </c>
      <c r="C31" s="118" t="s">
        <v>19</v>
      </c>
      <c r="D31" s="88">
        <v>6060</v>
      </c>
      <c r="E31" s="89">
        <v>9</v>
      </c>
      <c r="F31" s="83">
        <f t="shared" si="4"/>
        <v>54540</v>
      </c>
      <c r="G31" s="84">
        <v>11.78</v>
      </c>
      <c r="H31" s="85">
        <f t="shared" si="3"/>
        <v>71386.8</v>
      </c>
      <c r="I31" s="3"/>
    </row>
    <row r="32" spans="1:9" ht="25.5" customHeight="1" x14ac:dyDescent="0.25">
      <c r="A32" s="79">
        <v>13</v>
      </c>
      <c r="B32" s="114" t="s">
        <v>176</v>
      </c>
      <c r="C32" s="81" t="s">
        <v>19</v>
      </c>
      <c r="D32" s="88">
        <v>1692</v>
      </c>
      <c r="E32" s="89">
        <v>1.4</v>
      </c>
      <c r="F32" s="83">
        <f t="shared" si="4"/>
        <v>2368.7999999999997</v>
      </c>
      <c r="G32" s="84">
        <v>1.81</v>
      </c>
      <c r="H32" s="85">
        <f t="shared" si="3"/>
        <v>3062.52</v>
      </c>
      <c r="I32" s="3"/>
    </row>
    <row r="33" spans="1:9" ht="27" customHeight="1" x14ac:dyDescent="0.25">
      <c r="A33" s="79">
        <v>14</v>
      </c>
      <c r="B33" s="117" t="s">
        <v>186</v>
      </c>
      <c r="C33" s="81" t="s">
        <v>33</v>
      </c>
      <c r="D33" s="88">
        <v>8609</v>
      </c>
      <c r="E33" s="89">
        <v>7</v>
      </c>
      <c r="F33" s="83">
        <f t="shared" si="4"/>
        <v>60263</v>
      </c>
      <c r="G33" s="84">
        <v>8.41</v>
      </c>
      <c r="H33" s="85">
        <f t="shared" si="3"/>
        <v>72401.69</v>
      </c>
      <c r="I33" s="3"/>
    </row>
    <row r="34" spans="1:9" ht="36" customHeight="1" x14ac:dyDescent="0.25">
      <c r="A34" s="79">
        <v>15</v>
      </c>
      <c r="B34" s="117" t="s">
        <v>187</v>
      </c>
      <c r="C34" s="81" t="s">
        <v>33</v>
      </c>
      <c r="D34" s="88">
        <v>2865</v>
      </c>
      <c r="E34" s="89">
        <v>7</v>
      </c>
      <c r="F34" s="83">
        <f t="shared" si="4"/>
        <v>20055</v>
      </c>
      <c r="G34" s="84">
        <v>8.41</v>
      </c>
      <c r="H34" s="85">
        <f t="shared" si="3"/>
        <v>24094.65</v>
      </c>
      <c r="I34" s="3"/>
    </row>
    <row r="35" spans="1:9" ht="27" customHeight="1" x14ac:dyDescent="0.25">
      <c r="A35" s="79">
        <v>16</v>
      </c>
      <c r="B35" s="120" t="s">
        <v>188</v>
      </c>
      <c r="C35" s="81" t="s">
        <v>19</v>
      </c>
      <c r="D35" s="88">
        <v>11787</v>
      </c>
      <c r="E35" s="131">
        <v>4.9999159999999998</v>
      </c>
      <c r="F35" s="83">
        <v>58934</v>
      </c>
      <c r="G35" s="84">
        <v>5.73</v>
      </c>
      <c r="H35" s="85">
        <f t="shared" si="3"/>
        <v>67539.510000000009</v>
      </c>
      <c r="I35" s="3"/>
    </row>
    <row r="36" spans="1:9" ht="39.75" customHeight="1" x14ac:dyDescent="0.25">
      <c r="A36" s="79">
        <v>17</v>
      </c>
      <c r="B36" s="117" t="s">
        <v>189</v>
      </c>
      <c r="C36" s="81" t="s">
        <v>19</v>
      </c>
      <c r="D36" s="88">
        <v>6167</v>
      </c>
      <c r="E36" s="89">
        <v>12</v>
      </c>
      <c r="F36" s="83">
        <f t="shared" si="4"/>
        <v>74004</v>
      </c>
      <c r="G36" s="84">
        <v>15.38</v>
      </c>
      <c r="H36" s="85">
        <f t="shared" si="3"/>
        <v>94848.46</v>
      </c>
      <c r="I36" s="3"/>
    </row>
    <row r="37" spans="1:9" ht="45" customHeight="1" x14ac:dyDescent="0.25">
      <c r="A37" s="79">
        <v>18</v>
      </c>
      <c r="B37" s="117" t="s">
        <v>190</v>
      </c>
      <c r="C37" s="81" t="s">
        <v>19</v>
      </c>
      <c r="D37" s="88">
        <v>2053</v>
      </c>
      <c r="E37" s="89">
        <v>12</v>
      </c>
      <c r="F37" s="83">
        <f t="shared" si="4"/>
        <v>24636</v>
      </c>
      <c r="G37" s="84">
        <v>15.38</v>
      </c>
      <c r="H37" s="85">
        <f t="shared" si="3"/>
        <v>31575.140000000003</v>
      </c>
      <c r="I37" s="3"/>
    </row>
    <row r="38" spans="1:9" ht="30" customHeight="1" x14ac:dyDescent="0.25">
      <c r="A38" s="79">
        <v>19</v>
      </c>
      <c r="B38" s="117" t="s">
        <v>49</v>
      </c>
      <c r="C38" s="81" t="s">
        <v>19</v>
      </c>
      <c r="D38" s="88">
        <v>3125</v>
      </c>
      <c r="E38" s="89">
        <v>8</v>
      </c>
      <c r="F38" s="83">
        <f t="shared" si="4"/>
        <v>25000</v>
      </c>
      <c r="G38" s="84">
        <v>9.64</v>
      </c>
      <c r="H38" s="85">
        <f t="shared" si="3"/>
        <v>30125</v>
      </c>
      <c r="I38" s="3"/>
    </row>
    <row r="39" spans="1:9" ht="33" customHeight="1" x14ac:dyDescent="0.25">
      <c r="A39" s="79">
        <v>20</v>
      </c>
      <c r="B39" s="117" t="s">
        <v>50</v>
      </c>
      <c r="C39" s="81" t="s">
        <v>19</v>
      </c>
      <c r="D39" s="88">
        <v>18383</v>
      </c>
      <c r="E39" s="89">
        <v>0.46</v>
      </c>
      <c r="F39" s="83">
        <f t="shared" si="4"/>
        <v>8456.18</v>
      </c>
      <c r="G39" s="84">
        <v>0.81</v>
      </c>
      <c r="H39" s="85">
        <f t="shared" si="3"/>
        <v>14890.230000000001</v>
      </c>
      <c r="I39" s="3"/>
    </row>
    <row r="40" spans="1:9" ht="30.75" customHeight="1" x14ac:dyDescent="0.25">
      <c r="A40" s="79">
        <v>22</v>
      </c>
      <c r="B40" s="117" t="s">
        <v>51</v>
      </c>
      <c r="C40" s="81" t="s">
        <v>19</v>
      </c>
      <c r="D40" s="88">
        <v>1417</v>
      </c>
      <c r="E40" s="89">
        <v>17</v>
      </c>
      <c r="F40" s="83">
        <f t="shared" si="4"/>
        <v>24089</v>
      </c>
      <c r="G40" s="84">
        <v>19.52</v>
      </c>
      <c r="H40" s="85">
        <f t="shared" si="3"/>
        <v>27659.84</v>
      </c>
      <c r="I40" s="3"/>
    </row>
    <row r="41" spans="1:9" ht="31.5" customHeight="1" x14ac:dyDescent="0.25">
      <c r="A41" s="79">
        <v>23</v>
      </c>
      <c r="B41" s="117" t="s">
        <v>52</v>
      </c>
      <c r="C41" s="81" t="s">
        <v>19</v>
      </c>
      <c r="D41" s="88">
        <v>1223</v>
      </c>
      <c r="E41" s="131">
        <v>22.799182999999999</v>
      </c>
      <c r="F41" s="83">
        <f t="shared" si="4"/>
        <v>27883.400808999999</v>
      </c>
      <c r="G41" s="84">
        <v>25.24</v>
      </c>
      <c r="H41" s="85">
        <f t="shared" si="3"/>
        <v>30868.519999999997</v>
      </c>
      <c r="I41" s="3"/>
    </row>
    <row r="42" spans="1:9" ht="27.75" customHeight="1" x14ac:dyDescent="0.25">
      <c r="A42" s="79">
        <v>24</v>
      </c>
      <c r="B42" s="117" t="s">
        <v>53</v>
      </c>
      <c r="C42" s="81" t="s">
        <v>23</v>
      </c>
      <c r="D42" s="88">
        <v>3709</v>
      </c>
      <c r="E42" s="132">
        <v>42.999730999999997</v>
      </c>
      <c r="F42" s="83">
        <f t="shared" si="4"/>
        <v>159486.00227899998</v>
      </c>
      <c r="G42" s="84">
        <v>49.51</v>
      </c>
      <c r="H42" s="85">
        <f t="shared" si="3"/>
        <v>183632.59</v>
      </c>
      <c r="I42" s="3"/>
    </row>
    <row r="43" spans="1:9" ht="40.5" customHeight="1" x14ac:dyDescent="0.25">
      <c r="A43" s="79">
        <v>25</v>
      </c>
      <c r="B43" s="121" t="s">
        <v>54</v>
      </c>
      <c r="C43" s="81" t="s">
        <v>23</v>
      </c>
      <c r="D43" s="88">
        <v>1221</v>
      </c>
      <c r="E43" s="89">
        <v>43</v>
      </c>
      <c r="F43" s="83">
        <f t="shared" si="4"/>
        <v>52503</v>
      </c>
      <c r="G43" s="84">
        <v>49.51</v>
      </c>
      <c r="H43" s="85">
        <f t="shared" si="3"/>
        <v>60451.71</v>
      </c>
      <c r="I43" s="3"/>
    </row>
    <row r="44" spans="1:9" ht="32.25" customHeight="1" x14ac:dyDescent="0.25">
      <c r="A44" s="79">
        <v>26</v>
      </c>
      <c r="B44" s="117" t="s">
        <v>55</v>
      </c>
      <c r="C44" s="81" t="s">
        <v>23</v>
      </c>
      <c r="D44" s="88">
        <v>2353</v>
      </c>
      <c r="E44" s="89">
        <v>39</v>
      </c>
      <c r="F44" s="83">
        <f t="shared" si="4"/>
        <v>91767</v>
      </c>
      <c r="G44" s="84">
        <v>47.41</v>
      </c>
      <c r="H44" s="85">
        <f t="shared" si="3"/>
        <v>111555.73</v>
      </c>
      <c r="I44" s="3"/>
    </row>
    <row r="45" spans="1:9" ht="40.5" customHeight="1" x14ac:dyDescent="0.25">
      <c r="A45" s="79">
        <v>27</v>
      </c>
      <c r="B45" s="117" t="s">
        <v>56</v>
      </c>
      <c r="C45" s="81" t="s">
        <v>23</v>
      </c>
      <c r="D45" s="94">
        <v>770</v>
      </c>
      <c r="E45" s="89">
        <v>39</v>
      </c>
      <c r="F45" s="83">
        <f t="shared" si="4"/>
        <v>30030</v>
      </c>
      <c r="G45" s="84">
        <v>47.41</v>
      </c>
      <c r="H45" s="85">
        <f t="shared" si="3"/>
        <v>36505.699999999997</v>
      </c>
      <c r="I45" s="3"/>
    </row>
    <row r="46" spans="1:9" ht="29.25" customHeight="1" x14ac:dyDescent="0.25">
      <c r="A46" s="79">
        <v>28</v>
      </c>
      <c r="B46" s="120" t="s">
        <v>57</v>
      </c>
      <c r="C46" s="81" t="s">
        <v>165</v>
      </c>
      <c r="D46" s="88">
        <v>1890</v>
      </c>
      <c r="E46" s="89">
        <v>13.8</v>
      </c>
      <c r="F46" s="83">
        <f t="shared" si="4"/>
        <v>26082</v>
      </c>
      <c r="G46" s="84">
        <v>18.03</v>
      </c>
      <c r="H46" s="85">
        <f t="shared" si="3"/>
        <v>34076.700000000004</v>
      </c>
      <c r="I46" s="3"/>
    </row>
    <row r="47" spans="1:9" ht="29.25" customHeight="1" x14ac:dyDescent="0.25">
      <c r="A47" s="79">
        <v>30</v>
      </c>
      <c r="B47" s="120" t="s">
        <v>58</v>
      </c>
      <c r="C47" s="81" t="s">
        <v>19</v>
      </c>
      <c r="D47" s="88">
        <v>2100</v>
      </c>
      <c r="E47" s="89">
        <v>2.5</v>
      </c>
      <c r="F47" s="83">
        <f t="shared" si="4"/>
        <v>5250</v>
      </c>
      <c r="G47" s="84">
        <v>3.14</v>
      </c>
      <c r="H47" s="85">
        <f t="shared" si="3"/>
        <v>6594</v>
      </c>
      <c r="I47" s="3"/>
    </row>
    <row r="48" spans="1:9" ht="29.25" customHeight="1" x14ac:dyDescent="0.25">
      <c r="A48" s="79">
        <v>32</v>
      </c>
      <c r="B48" s="120" t="s">
        <v>59</v>
      </c>
      <c r="C48" s="81" t="s">
        <v>19</v>
      </c>
      <c r="D48" s="88">
        <v>2383</v>
      </c>
      <c r="E48" s="89">
        <v>2.2000000000000002</v>
      </c>
      <c r="F48" s="83">
        <f t="shared" si="4"/>
        <v>5242.6000000000004</v>
      </c>
      <c r="G48" s="84">
        <v>2.81</v>
      </c>
      <c r="H48" s="85">
        <f t="shared" si="3"/>
        <v>6696.2300000000005</v>
      </c>
      <c r="I48" s="3"/>
    </row>
    <row r="49" spans="1:9" ht="29.25" customHeight="1" x14ac:dyDescent="0.25">
      <c r="A49" s="79">
        <v>33</v>
      </c>
      <c r="B49" s="120" t="s">
        <v>60</v>
      </c>
      <c r="C49" s="81" t="s">
        <v>19</v>
      </c>
      <c r="D49" s="88">
        <v>3375</v>
      </c>
      <c r="E49" s="89">
        <v>4</v>
      </c>
      <c r="F49" s="83">
        <f t="shared" si="4"/>
        <v>13500</v>
      </c>
      <c r="G49" s="84">
        <v>5.05</v>
      </c>
      <c r="H49" s="85">
        <f t="shared" si="3"/>
        <v>17043.75</v>
      </c>
      <c r="I49" s="3"/>
    </row>
    <row r="50" spans="1:9" ht="29.25" customHeight="1" x14ac:dyDescent="0.25">
      <c r="A50" s="79">
        <v>34</v>
      </c>
      <c r="B50" s="120" t="s">
        <v>61</v>
      </c>
      <c r="C50" s="81" t="s">
        <v>166</v>
      </c>
      <c r="D50" s="88">
        <v>5752</v>
      </c>
      <c r="E50" s="89">
        <v>3.5</v>
      </c>
      <c r="F50" s="83">
        <f t="shared" si="4"/>
        <v>20132</v>
      </c>
      <c r="G50" s="84">
        <v>4.93</v>
      </c>
      <c r="H50" s="85">
        <f t="shared" si="3"/>
        <v>28357.359999999997</v>
      </c>
      <c r="I50" s="3"/>
    </row>
    <row r="51" spans="1:9" ht="29.25" customHeight="1" x14ac:dyDescent="0.25">
      <c r="A51" s="79">
        <v>36</v>
      </c>
      <c r="B51" s="120" t="s">
        <v>62</v>
      </c>
      <c r="C51" s="81" t="s">
        <v>166</v>
      </c>
      <c r="D51" s="88">
        <v>10706</v>
      </c>
      <c r="E51" s="89">
        <v>4</v>
      </c>
      <c r="F51" s="83">
        <f t="shared" si="4"/>
        <v>42824</v>
      </c>
      <c r="G51" s="84">
        <v>5.56</v>
      </c>
      <c r="H51" s="85">
        <f t="shared" si="3"/>
        <v>59525.359999999993</v>
      </c>
      <c r="I51" s="3"/>
    </row>
    <row r="52" spans="1:9" ht="29.25" customHeight="1" x14ac:dyDescent="0.25">
      <c r="A52" s="79">
        <v>37</v>
      </c>
      <c r="B52" s="120" t="s">
        <v>63</v>
      </c>
      <c r="C52" s="81" t="s">
        <v>166</v>
      </c>
      <c r="D52" s="88">
        <v>4479</v>
      </c>
      <c r="E52" s="89">
        <v>4</v>
      </c>
      <c r="F52" s="83">
        <f t="shared" si="4"/>
        <v>17916</v>
      </c>
      <c r="G52" s="84">
        <v>5.05</v>
      </c>
      <c r="H52" s="85">
        <f t="shared" si="3"/>
        <v>22618.95</v>
      </c>
      <c r="I52" s="3"/>
    </row>
    <row r="53" spans="1:9" ht="29.25" customHeight="1" x14ac:dyDescent="0.25">
      <c r="A53" s="79">
        <v>38</v>
      </c>
      <c r="B53" s="120" t="s">
        <v>64</v>
      </c>
      <c r="C53" s="81" t="s">
        <v>166</v>
      </c>
      <c r="D53" s="88">
        <v>4453</v>
      </c>
      <c r="E53" s="89">
        <v>4</v>
      </c>
      <c r="F53" s="83">
        <f t="shared" si="4"/>
        <v>17812</v>
      </c>
      <c r="G53" s="84">
        <v>5.28</v>
      </c>
      <c r="H53" s="85">
        <f t="shared" si="3"/>
        <v>23511.84</v>
      </c>
      <c r="I53" s="3"/>
    </row>
    <row r="54" spans="1:9" ht="38.25" customHeight="1" x14ac:dyDescent="0.25">
      <c r="A54" s="79">
        <v>39</v>
      </c>
      <c r="B54" s="120" t="s">
        <v>191</v>
      </c>
      <c r="C54" s="81" t="s">
        <v>19</v>
      </c>
      <c r="D54" s="88">
        <v>2963</v>
      </c>
      <c r="E54" s="89">
        <v>4</v>
      </c>
      <c r="F54" s="83">
        <f t="shared" si="4"/>
        <v>11852</v>
      </c>
      <c r="G54" s="84">
        <v>8.34</v>
      </c>
      <c r="H54" s="85">
        <f t="shared" si="3"/>
        <v>24711.42</v>
      </c>
      <c r="I54" s="3"/>
    </row>
    <row r="55" spans="1:9" ht="38.25" customHeight="1" x14ac:dyDescent="0.25">
      <c r="A55" s="79">
        <v>40</v>
      </c>
      <c r="B55" s="120" t="s">
        <v>192</v>
      </c>
      <c r="C55" s="81" t="s">
        <v>19</v>
      </c>
      <c r="D55" s="88">
        <v>5818</v>
      </c>
      <c r="E55" s="89">
        <v>2.9</v>
      </c>
      <c r="F55" s="83">
        <f t="shared" si="4"/>
        <v>16872.2</v>
      </c>
      <c r="G55" s="84">
        <v>4.45</v>
      </c>
      <c r="H55" s="85">
        <f t="shared" si="3"/>
        <v>25890.100000000002</v>
      </c>
      <c r="I55" s="3"/>
    </row>
    <row r="56" spans="1:9" ht="29.25" customHeight="1" x14ac:dyDescent="0.25">
      <c r="A56" s="79">
        <v>41</v>
      </c>
      <c r="B56" s="120" t="s">
        <v>67</v>
      </c>
      <c r="C56" s="81" t="s">
        <v>19</v>
      </c>
      <c r="D56" s="88">
        <v>1797</v>
      </c>
      <c r="E56" s="131">
        <v>4.9994440000000004</v>
      </c>
      <c r="F56" s="83">
        <f t="shared" si="4"/>
        <v>8984.000868000001</v>
      </c>
      <c r="G56" s="84">
        <v>6.14</v>
      </c>
      <c r="H56" s="85">
        <f t="shared" si="3"/>
        <v>11033.58</v>
      </c>
      <c r="I56" s="3"/>
    </row>
    <row r="57" spans="1:9" ht="29.25" customHeight="1" x14ac:dyDescent="0.25">
      <c r="A57" s="79">
        <v>43</v>
      </c>
      <c r="B57" s="120" t="s">
        <v>68</v>
      </c>
      <c r="C57" s="81" t="s">
        <v>23</v>
      </c>
      <c r="D57" s="88">
        <v>3520</v>
      </c>
      <c r="E57" s="131">
        <v>12.999717</v>
      </c>
      <c r="F57" s="83">
        <f t="shared" si="4"/>
        <v>45759.003840000005</v>
      </c>
      <c r="G57" s="84">
        <v>14.1</v>
      </c>
      <c r="H57" s="85">
        <f t="shared" si="3"/>
        <v>49632</v>
      </c>
      <c r="I57" s="3"/>
    </row>
    <row r="58" spans="1:9" ht="28.5" customHeight="1" x14ac:dyDescent="0.25">
      <c r="A58" s="79">
        <v>44</v>
      </c>
      <c r="B58" s="117" t="s">
        <v>193</v>
      </c>
      <c r="C58" s="81" t="s">
        <v>33</v>
      </c>
      <c r="D58" s="88">
        <v>75911</v>
      </c>
      <c r="E58" s="89">
        <v>8</v>
      </c>
      <c r="F58" s="83">
        <f t="shared" si="4"/>
        <v>607288</v>
      </c>
      <c r="G58" s="84">
        <v>9.26</v>
      </c>
      <c r="H58" s="85">
        <f t="shared" ref="H58:H89" si="5">G58*D58</f>
        <v>702935.86</v>
      </c>
      <c r="I58" s="3"/>
    </row>
    <row r="59" spans="1:9" ht="40.5" customHeight="1" x14ac:dyDescent="0.25">
      <c r="A59" s="79">
        <v>45</v>
      </c>
      <c r="B59" s="117" t="s">
        <v>194</v>
      </c>
      <c r="C59" s="81" t="s">
        <v>33</v>
      </c>
      <c r="D59" s="88">
        <v>25300</v>
      </c>
      <c r="E59" s="89">
        <v>8</v>
      </c>
      <c r="F59" s="83">
        <f t="shared" si="4"/>
        <v>202400</v>
      </c>
      <c r="G59" s="84">
        <v>9.26</v>
      </c>
      <c r="H59" s="85">
        <f t="shared" si="5"/>
        <v>234278</v>
      </c>
      <c r="I59" s="3"/>
    </row>
    <row r="60" spans="1:9" ht="29.25" customHeight="1" x14ac:dyDescent="0.25">
      <c r="A60" s="79">
        <v>46</v>
      </c>
      <c r="B60" s="117" t="s">
        <v>71</v>
      </c>
      <c r="C60" s="81" t="s">
        <v>33</v>
      </c>
      <c r="D60" s="88">
        <v>47542</v>
      </c>
      <c r="E60" s="89">
        <v>3.3</v>
      </c>
      <c r="F60" s="83">
        <f t="shared" si="4"/>
        <v>156888.6</v>
      </c>
      <c r="G60" s="84">
        <v>4</v>
      </c>
      <c r="H60" s="85">
        <f t="shared" si="5"/>
        <v>190168</v>
      </c>
      <c r="I60" s="3"/>
    </row>
    <row r="61" spans="1:9" ht="29.25" customHeight="1" x14ac:dyDescent="0.25">
      <c r="A61" s="79">
        <v>47</v>
      </c>
      <c r="B61" s="117" t="s">
        <v>72</v>
      </c>
      <c r="C61" s="81" t="s">
        <v>33</v>
      </c>
      <c r="D61" s="88">
        <v>15843</v>
      </c>
      <c r="E61" s="89">
        <v>3.3</v>
      </c>
      <c r="F61" s="83">
        <f t="shared" si="4"/>
        <v>52281.899999999994</v>
      </c>
      <c r="G61" s="84">
        <v>4</v>
      </c>
      <c r="H61" s="85">
        <f t="shared" si="5"/>
        <v>63372</v>
      </c>
      <c r="I61" s="3"/>
    </row>
    <row r="62" spans="1:9" ht="29.25" customHeight="1" x14ac:dyDescent="0.25">
      <c r="A62" s="79">
        <v>48</v>
      </c>
      <c r="B62" s="120" t="s">
        <v>73</v>
      </c>
      <c r="C62" s="81" t="s">
        <v>19</v>
      </c>
      <c r="D62" s="88">
        <v>5454</v>
      </c>
      <c r="E62" s="89">
        <v>3.5</v>
      </c>
      <c r="F62" s="83">
        <f t="shared" si="4"/>
        <v>19089</v>
      </c>
      <c r="G62" s="84">
        <v>4.62</v>
      </c>
      <c r="H62" s="85">
        <f t="shared" si="5"/>
        <v>25197.48</v>
      </c>
      <c r="I62" s="3"/>
    </row>
    <row r="63" spans="1:9" ht="29.25" customHeight="1" x14ac:dyDescent="0.25">
      <c r="A63" s="79">
        <v>49</v>
      </c>
      <c r="B63" s="120" t="s">
        <v>74</v>
      </c>
      <c r="C63" s="81" t="s">
        <v>19</v>
      </c>
      <c r="D63" s="88">
        <v>3172</v>
      </c>
      <c r="E63" s="89">
        <v>5.5</v>
      </c>
      <c r="F63" s="83">
        <f t="shared" si="4"/>
        <v>17446</v>
      </c>
      <c r="G63" s="84">
        <v>5.24</v>
      </c>
      <c r="H63" s="85">
        <f t="shared" si="5"/>
        <v>16621.280000000002</v>
      </c>
      <c r="I63" s="3"/>
    </row>
    <row r="64" spans="1:9" ht="29.25" customHeight="1" x14ac:dyDescent="0.25">
      <c r="A64" s="79">
        <v>50</v>
      </c>
      <c r="B64" s="120" t="s">
        <v>75</v>
      </c>
      <c r="C64" s="81" t="s">
        <v>167</v>
      </c>
      <c r="D64" s="88">
        <v>5659</v>
      </c>
      <c r="E64" s="89">
        <v>4.5</v>
      </c>
      <c r="F64" s="83">
        <f t="shared" si="4"/>
        <v>25465.5</v>
      </c>
      <c r="G64" s="84">
        <v>6.34</v>
      </c>
      <c r="H64" s="85">
        <f t="shared" si="5"/>
        <v>35878.06</v>
      </c>
      <c r="I64" s="3"/>
    </row>
    <row r="65" spans="1:9" ht="39" customHeight="1" x14ac:dyDescent="0.25">
      <c r="A65" s="79">
        <v>51</v>
      </c>
      <c r="B65" s="120" t="s">
        <v>195</v>
      </c>
      <c r="C65" s="118" t="s">
        <v>19</v>
      </c>
      <c r="D65" s="88">
        <v>21204</v>
      </c>
      <c r="E65" s="89">
        <v>0.3</v>
      </c>
      <c r="F65" s="83">
        <f t="shared" si="4"/>
        <v>6361.2</v>
      </c>
      <c r="G65" s="84">
        <v>0.5</v>
      </c>
      <c r="H65" s="85">
        <f t="shared" si="5"/>
        <v>10602</v>
      </c>
      <c r="I65" s="3"/>
    </row>
    <row r="66" spans="1:9" ht="37.5" customHeight="1" x14ac:dyDescent="0.25">
      <c r="A66" s="79">
        <v>52</v>
      </c>
      <c r="B66" s="120" t="s">
        <v>196</v>
      </c>
      <c r="C66" s="118" t="s">
        <v>19</v>
      </c>
      <c r="D66" s="88">
        <v>44787</v>
      </c>
      <c r="E66" s="89">
        <v>0.81</v>
      </c>
      <c r="F66" s="83">
        <f t="shared" si="4"/>
        <v>36277.47</v>
      </c>
      <c r="G66" s="84">
        <v>0.94</v>
      </c>
      <c r="H66" s="85">
        <f t="shared" si="5"/>
        <v>42099.78</v>
      </c>
      <c r="I66" s="3"/>
    </row>
    <row r="67" spans="1:9" ht="29.25" customHeight="1" x14ac:dyDescent="0.25">
      <c r="A67" s="79">
        <v>53</v>
      </c>
      <c r="B67" s="120" t="s">
        <v>78</v>
      </c>
      <c r="C67" s="81" t="s">
        <v>19</v>
      </c>
      <c r="D67" s="88">
        <v>36070</v>
      </c>
      <c r="E67" s="89">
        <v>0.8</v>
      </c>
      <c r="F67" s="83">
        <f t="shared" si="4"/>
        <v>28856</v>
      </c>
      <c r="G67" s="84">
        <v>1.1200000000000001</v>
      </c>
      <c r="H67" s="85">
        <f t="shared" si="5"/>
        <v>40398.400000000001</v>
      </c>
      <c r="I67" s="3"/>
    </row>
    <row r="68" spans="1:9" ht="29.25" customHeight="1" x14ac:dyDescent="0.25">
      <c r="A68" s="79">
        <v>54</v>
      </c>
      <c r="B68" s="120" t="s">
        <v>79</v>
      </c>
      <c r="C68" s="81" t="s">
        <v>33</v>
      </c>
      <c r="D68" s="88">
        <v>1434</v>
      </c>
      <c r="E68" s="89">
        <v>25.3</v>
      </c>
      <c r="F68" s="83">
        <f t="shared" si="4"/>
        <v>36280.200000000004</v>
      </c>
      <c r="G68" s="84">
        <v>29.8</v>
      </c>
      <c r="H68" s="85">
        <f t="shared" si="5"/>
        <v>42733.200000000004</v>
      </c>
      <c r="I68" s="3"/>
    </row>
    <row r="69" spans="1:9" ht="29.25" customHeight="1" x14ac:dyDescent="0.25">
      <c r="A69" s="79">
        <v>55</v>
      </c>
      <c r="B69" s="120" t="s">
        <v>80</v>
      </c>
      <c r="C69" s="81" t="s">
        <v>33</v>
      </c>
      <c r="D69" s="88">
        <v>1434</v>
      </c>
      <c r="E69" s="89">
        <v>37</v>
      </c>
      <c r="F69" s="83">
        <f t="shared" si="4"/>
        <v>53058</v>
      </c>
      <c r="G69" s="84">
        <v>41.92</v>
      </c>
      <c r="H69" s="85">
        <f t="shared" si="5"/>
        <v>60113.279999999999</v>
      </c>
      <c r="I69" s="3"/>
    </row>
    <row r="70" spans="1:9" ht="39.75" customHeight="1" x14ac:dyDescent="0.25">
      <c r="A70" s="79">
        <v>56</v>
      </c>
      <c r="B70" s="120" t="s">
        <v>197</v>
      </c>
      <c r="C70" s="81" t="s">
        <v>19</v>
      </c>
      <c r="D70" s="88">
        <v>2744</v>
      </c>
      <c r="E70" s="89">
        <v>2.7</v>
      </c>
      <c r="F70" s="83">
        <f t="shared" si="4"/>
        <v>7408.8</v>
      </c>
      <c r="G70" s="84">
        <v>3.52</v>
      </c>
      <c r="H70" s="85">
        <f t="shared" si="5"/>
        <v>9658.8799999999992</v>
      </c>
      <c r="I70" s="3"/>
    </row>
    <row r="71" spans="1:9" ht="29.25" customHeight="1" x14ac:dyDescent="0.25">
      <c r="A71" s="79">
        <v>59</v>
      </c>
      <c r="B71" s="117" t="s">
        <v>82</v>
      </c>
      <c r="C71" s="81" t="s">
        <v>23</v>
      </c>
      <c r="D71" s="88">
        <v>1803</v>
      </c>
      <c r="E71" s="89">
        <v>59</v>
      </c>
      <c r="F71" s="83">
        <f t="shared" si="4"/>
        <v>106377</v>
      </c>
      <c r="G71" s="84">
        <v>67.78</v>
      </c>
      <c r="H71" s="85">
        <f t="shared" si="5"/>
        <v>122207.34</v>
      </c>
      <c r="I71" s="3"/>
    </row>
    <row r="72" spans="1:9" ht="29.25" customHeight="1" x14ac:dyDescent="0.25">
      <c r="A72" s="79">
        <v>60</v>
      </c>
      <c r="B72" s="117" t="s">
        <v>83</v>
      </c>
      <c r="C72" s="81" t="s">
        <v>23</v>
      </c>
      <c r="D72" s="94">
        <v>592</v>
      </c>
      <c r="E72" s="89">
        <v>59</v>
      </c>
      <c r="F72" s="83">
        <f t="shared" si="4"/>
        <v>34928</v>
      </c>
      <c r="G72" s="84">
        <v>67.78</v>
      </c>
      <c r="H72" s="85">
        <f t="shared" si="5"/>
        <v>40125.760000000002</v>
      </c>
      <c r="I72" s="3"/>
    </row>
    <row r="73" spans="1:9" ht="29.25" customHeight="1" x14ac:dyDescent="0.25">
      <c r="A73" s="79">
        <v>61</v>
      </c>
      <c r="B73" s="117" t="s">
        <v>84</v>
      </c>
      <c r="C73" s="81" t="s">
        <v>23</v>
      </c>
      <c r="D73" s="88">
        <v>1732</v>
      </c>
      <c r="E73" s="89">
        <v>53</v>
      </c>
      <c r="F73" s="83">
        <f t="shared" si="4"/>
        <v>91796</v>
      </c>
      <c r="G73" s="84">
        <v>60.68</v>
      </c>
      <c r="H73" s="85">
        <f t="shared" si="5"/>
        <v>105097.76</v>
      </c>
      <c r="I73" s="3"/>
    </row>
    <row r="74" spans="1:9" ht="29.25" customHeight="1" x14ac:dyDescent="0.25">
      <c r="A74" s="79">
        <v>62</v>
      </c>
      <c r="B74" s="117" t="s">
        <v>85</v>
      </c>
      <c r="C74" s="81" t="s">
        <v>23</v>
      </c>
      <c r="D74" s="94">
        <v>568</v>
      </c>
      <c r="E74" s="89">
        <v>53</v>
      </c>
      <c r="F74" s="83">
        <f t="shared" si="4"/>
        <v>30104</v>
      </c>
      <c r="G74" s="84">
        <v>60.68</v>
      </c>
      <c r="H74" s="85">
        <f t="shared" si="5"/>
        <v>34466.239999999998</v>
      </c>
      <c r="I74" s="3"/>
    </row>
    <row r="75" spans="1:9" ht="29.25" customHeight="1" x14ac:dyDescent="0.25">
      <c r="A75" s="79">
        <v>63</v>
      </c>
      <c r="B75" s="120" t="s">
        <v>86</v>
      </c>
      <c r="C75" s="81" t="s">
        <v>19</v>
      </c>
      <c r="D75" s="122">
        <v>4826</v>
      </c>
      <c r="E75" s="89">
        <v>3.02</v>
      </c>
      <c r="F75" s="83">
        <f t="shared" si="4"/>
        <v>14574.52</v>
      </c>
      <c r="G75" s="84">
        <v>3.77</v>
      </c>
      <c r="H75" s="85">
        <f t="shared" si="5"/>
        <v>18194.02</v>
      </c>
      <c r="I75" s="3"/>
    </row>
    <row r="76" spans="1:9" ht="29.25" customHeight="1" x14ac:dyDescent="0.25">
      <c r="A76" s="79">
        <v>64</v>
      </c>
      <c r="B76" s="120" t="s">
        <v>87</v>
      </c>
      <c r="C76" s="81" t="s">
        <v>19</v>
      </c>
      <c r="D76" s="88">
        <v>7928</v>
      </c>
      <c r="E76" s="89">
        <v>2</v>
      </c>
      <c r="F76" s="83">
        <f t="shared" si="4"/>
        <v>15856</v>
      </c>
      <c r="G76" s="84">
        <v>2.77</v>
      </c>
      <c r="H76" s="85">
        <f t="shared" si="5"/>
        <v>21960.560000000001</v>
      </c>
      <c r="I76" s="3"/>
    </row>
    <row r="77" spans="1:9" ht="29.25" customHeight="1" x14ac:dyDescent="0.25">
      <c r="A77" s="79">
        <v>65</v>
      </c>
      <c r="B77" s="120" t="s">
        <v>88</v>
      </c>
      <c r="C77" s="81" t="s">
        <v>19</v>
      </c>
      <c r="D77" s="88">
        <v>6262</v>
      </c>
      <c r="E77" s="89">
        <v>7.5</v>
      </c>
      <c r="F77" s="83">
        <f t="shared" si="4"/>
        <v>46965</v>
      </c>
      <c r="G77" s="84">
        <v>10.46</v>
      </c>
      <c r="H77" s="85">
        <f t="shared" si="5"/>
        <v>65500.520000000004</v>
      </c>
      <c r="I77" s="3"/>
    </row>
    <row r="78" spans="1:9" ht="29.25" customHeight="1" x14ac:dyDescent="0.25">
      <c r="A78" s="79">
        <v>66</v>
      </c>
      <c r="B78" s="117" t="s">
        <v>89</v>
      </c>
      <c r="C78" s="81" t="s">
        <v>19</v>
      </c>
      <c r="D78" s="88">
        <v>8013</v>
      </c>
      <c r="E78" s="89">
        <v>8</v>
      </c>
      <c r="F78" s="83">
        <f t="shared" si="4"/>
        <v>64104</v>
      </c>
      <c r="G78" s="84">
        <v>10.130000000000001</v>
      </c>
      <c r="H78" s="85">
        <f t="shared" si="5"/>
        <v>81171.69</v>
      </c>
      <c r="I78" s="3"/>
    </row>
    <row r="79" spans="1:9" ht="29.25" customHeight="1" x14ac:dyDescent="0.25">
      <c r="A79" s="79">
        <v>67</v>
      </c>
      <c r="B79" s="117" t="s">
        <v>90</v>
      </c>
      <c r="C79" s="81" t="s">
        <v>19</v>
      </c>
      <c r="D79" s="88">
        <v>2665</v>
      </c>
      <c r="E79" s="89">
        <v>8</v>
      </c>
      <c r="F79" s="83">
        <f t="shared" si="4"/>
        <v>21320</v>
      </c>
      <c r="G79" s="84">
        <v>10.130000000000001</v>
      </c>
      <c r="H79" s="85">
        <f t="shared" si="5"/>
        <v>26996.45</v>
      </c>
      <c r="I79" s="3"/>
    </row>
    <row r="80" spans="1:9" ht="29.25" customHeight="1" x14ac:dyDescent="0.25">
      <c r="A80" s="79">
        <v>68</v>
      </c>
      <c r="B80" s="117" t="s">
        <v>91</v>
      </c>
      <c r="C80" s="81" t="s">
        <v>19</v>
      </c>
      <c r="D80" s="88">
        <v>8729</v>
      </c>
      <c r="E80" s="89">
        <v>15</v>
      </c>
      <c r="F80" s="83">
        <f t="shared" si="4"/>
        <v>130935</v>
      </c>
      <c r="G80" s="84">
        <v>15.7</v>
      </c>
      <c r="H80" s="85">
        <f t="shared" si="5"/>
        <v>137045.29999999999</v>
      </c>
      <c r="I80" s="3"/>
    </row>
    <row r="81" spans="1:9" ht="29.25" customHeight="1" x14ac:dyDescent="0.25">
      <c r="A81" s="79">
        <v>69</v>
      </c>
      <c r="B81" s="117" t="s">
        <v>92</v>
      </c>
      <c r="C81" s="81" t="s">
        <v>19</v>
      </c>
      <c r="D81" s="88">
        <v>2903</v>
      </c>
      <c r="E81" s="89">
        <v>15</v>
      </c>
      <c r="F81" s="83">
        <f t="shared" si="4"/>
        <v>43545</v>
      </c>
      <c r="G81" s="84">
        <v>15.7</v>
      </c>
      <c r="H81" s="85">
        <f t="shared" si="5"/>
        <v>45577.1</v>
      </c>
      <c r="I81" s="3"/>
    </row>
    <row r="82" spans="1:9" ht="29.25" customHeight="1" x14ac:dyDescent="0.25">
      <c r="A82" s="79">
        <v>70</v>
      </c>
      <c r="B82" s="117" t="s">
        <v>93</v>
      </c>
      <c r="C82" s="81" t="s">
        <v>19</v>
      </c>
      <c r="D82" s="88">
        <v>4785</v>
      </c>
      <c r="E82" s="89">
        <v>51</v>
      </c>
      <c r="F82" s="83">
        <f t="shared" si="4"/>
        <v>244035</v>
      </c>
      <c r="G82" s="84">
        <v>55.72</v>
      </c>
      <c r="H82" s="85">
        <f t="shared" si="5"/>
        <v>266620.2</v>
      </c>
      <c r="I82" s="3"/>
    </row>
    <row r="83" spans="1:9" ht="29.25" customHeight="1" x14ac:dyDescent="0.25">
      <c r="A83" s="79">
        <v>71</v>
      </c>
      <c r="B83" s="117" t="s">
        <v>94</v>
      </c>
      <c r="C83" s="81" t="s">
        <v>19</v>
      </c>
      <c r="D83" s="88">
        <v>1586</v>
      </c>
      <c r="E83" s="89">
        <v>51</v>
      </c>
      <c r="F83" s="83">
        <f t="shared" si="4"/>
        <v>80886</v>
      </c>
      <c r="G83" s="84">
        <v>55.72</v>
      </c>
      <c r="H83" s="85">
        <f t="shared" si="5"/>
        <v>88371.92</v>
      </c>
      <c r="I83" s="3"/>
    </row>
    <row r="84" spans="1:9" ht="29.25" customHeight="1" x14ac:dyDescent="0.25">
      <c r="A84" s="79">
        <v>72</v>
      </c>
      <c r="B84" s="117" t="s">
        <v>95</v>
      </c>
      <c r="C84" s="81" t="s">
        <v>19</v>
      </c>
      <c r="D84" s="88">
        <v>2571</v>
      </c>
      <c r="E84" s="89">
        <v>160</v>
      </c>
      <c r="F84" s="83">
        <f t="shared" si="4"/>
        <v>411360</v>
      </c>
      <c r="G84" s="84">
        <v>174.47</v>
      </c>
      <c r="H84" s="85">
        <f t="shared" si="5"/>
        <v>448562.37</v>
      </c>
      <c r="I84" s="3"/>
    </row>
    <row r="85" spans="1:9" ht="29.25" customHeight="1" x14ac:dyDescent="0.25">
      <c r="A85" s="79">
        <v>73</v>
      </c>
      <c r="B85" s="117" t="s">
        <v>96</v>
      </c>
      <c r="C85" s="81" t="s">
        <v>19</v>
      </c>
      <c r="D85" s="94">
        <v>849</v>
      </c>
      <c r="E85" s="89">
        <v>160</v>
      </c>
      <c r="F85" s="83">
        <f t="shared" si="4"/>
        <v>135840</v>
      </c>
      <c r="G85" s="84">
        <v>174.47</v>
      </c>
      <c r="H85" s="85">
        <f t="shared" si="5"/>
        <v>148125.03</v>
      </c>
      <c r="I85" s="3"/>
    </row>
    <row r="86" spans="1:9" ht="31.5" customHeight="1" x14ac:dyDescent="0.25">
      <c r="A86" s="79">
        <v>74</v>
      </c>
      <c r="B86" s="120" t="s">
        <v>97</v>
      </c>
      <c r="C86" s="81" t="s">
        <v>19</v>
      </c>
      <c r="D86" s="88">
        <v>3258</v>
      </c>
      <c r="E86" s="89">
        <v>18</v>
      </c>
      <c r="F86" s="83">
        <f t="shared" si="4"/>
        <v>58644</v>
      </c>
      <c r="G86" s="84">
        <v>19.5</v>
      </c>
      <c r="H86" s="85">
        <f t="shared" si="5"/>
        <v>63531</v>
      </c>
      <c r="I86" s="3"/>
    </row>
    <row r="87" spans="1:9" ht="29.25" customHeight="1" x14ac:dyDescent="0.25">
      <c r="A87" s="79">
        <v>76</v>
      </c>
      <c r="B87" s="117" t="s">
        <v>98</v>
      </c>
      <c r="C87" s="81" t="s">
        <v>19</v>
      </c>
      <c r="D87" s="88">
        <v>1105</v>
      </c>
      <c r="E87" s="89">
        <v>62</v>
      </c>
      <c r="F87" s="83">
        <f t="shared" si="4"/>
        <v>68510</v>
      </c>
      <c r="G87" s="84">
        <v>64.23</v>
      </c>
      <c r="H87" s="85">
        <f t="shared" si="5"/>
        <v>70974.150000000009</v>
      </c>
      <c r="I87" s="3"/>
    </row>
    <row r="88" spans="1:9" ht="29.25" customHeight="1" x14ac:dyDescent="0.25">
      <c r="A88" s="79">
        <v>77</v>
      </c>
      <c r="B88" s="123" t="s">
        <v>99</v>
      </c>
      <c r="C88" s="81" t="s">
        <v>19</v>
      </c>
      <c r="D88" s="94">
        <v>360</v>
      </c>
      <c r="E88" s="89">
        <v>62</v>
      </c>
      <c r="F88" s="83">
        <f t="shared" si="4"/>
        <v>22320</v>
      </c>
      <c r="G88" s="84">
        <v>64.23</v>
      </c>
      <c r="H88" s="85">
        <f t="shared" si="5"/>
        <v>23122.800000000003</v>
      </c>
      <c r="I88" s="3"/>
    </row>
    <row r="89" spans="1:9" ht="29.25" customHeight="1" x14ac:dyDescent="0.25">
      <c r="A89" s="79">
        <v>78</v>
      </c>
      <c r="B89" s="120" t="s">
        <v>100</v>
      </c>
      <c r="C89" s="81" t="s">
        <v>166</v>
      </c>
      <c r="D89" s="88">
        <v>3957</v>
      </c>
      <c r="E89" s="89">
        <v>8</v>
      </c>
      <c r="F89" s="83">
        <f t="shared" si="4"/>
        <v>31656</v>
      </c>
      <c r="G89" s="84">
        <v>9.35</v>
      </c>
      <c r="H89" s="85">
        <f t="shared" si="5"/>
        <v>36997.949999999997</v>
      </c>
      <c r="I89" s="3"/>
    </row>
    <row r="90" spans="1:9" ht="29.25" customHeight="1" x14ac:dyDescent="0.25">
      <c r="A90" s="79">
        <v>79</v>
      </c>
      <c r="B90" s="120" t="s">
        <v>101</v>
      </c>
      <c r="C90" s="81" t="s">
        <v>166</v>
      </c>
      <c r="D90" s="88">
        <v>2796</v>
      </c>
      <c r="E90" s="89">
        <v>8.9</v>
      </c>
      <c r="F90" s="83">
        <f t="shared" si="4"/>
        <v>24884.400000000001</v>
      </c>
      <c r="G90" s="84">
        <v>11.45</v>
      </c>
      <c r="H90" s="85">
        <f t="shared" ref="H90:H121" si="6">G90*D90</f>
        <v>32014.199999999997</v>
      </c>
      <c r="I90" s="3"/>
    </row>
    <row r="91" spans="1:9" ht="29.25" customHeight="1" x14ac:dyDescent="0.25">
      <c r="A91" s="79">
        <v>80</v>
      </c>
      <c r="B91" s="120" t="s">
        <v>102</v>
      </c>
      <c r="C91" s="81" t="s">
        <v>166</v>
      </c>
      <c r="D91" s="88">
        <v>2753</v>
      </c>
      <c r="E91" s="131">
        <v>17.999637</v>
      </c>
      <c r="F91" s="83">
        <f t="shared" ref="F91:F153" si="7">E91*D91</f>
        <v>49553.000660999998</v>
      </c>
      <c r="G91" s="84">
        <v>20.7</v>
      </c>
      <c r="H91" s="85">
        <f t="shared" si="6"/>
        <v>56987.1</v>
      </c>
      <c r="I91" s="3"/>
    </row>
    <row r="92" spans="1:9" ht="29.25" customHeight="1" x14ac:dyDescent="0.25">
      <c r="A92" s="79">
        <v>81</v>
      </c>
      <c r="B92" s="120" t="s">
        <v>103</v>
      </c>
      <c r="C92" s="81" t="s">
        <v>166</v>
      </c>
      <c r="D92" s="88">
        <v>2544</v>
      </c>
      <c r="E92" s="89">
        <v>13</v>
      </c>
      <c r="F92" s="83">
        <f t="shared" si="7"/>
        <v>33072</v>
      </c>
      <c r="G92" s="84">
        <v>15.48</v>
      </c>
      <c r="H92" s="85">
        <f t="shared" si="6"/>
        <v>39381.120000000003</v>
      </c>
      <c r="I92" s="3"/>
    </row>
    <row r="93" spans="1:9" ht="29.25" customHeight="1" x14ac:dyDescent="0.25">
      <c r="A93" s="79">
        <v>82</v>
      </c>
      <c r="B93" s="114" t="s">
        <v>104</v>
      </c>
      <c r="C93" s="81" t="s">
        <v>166</v>
      </c>
      <c r="D93" s="88">
        <v>4964</v>
      </c>
      <c r="E93" s="89">
        <v>8</v>
      </c>
      <c r="F93" s="83">
        <f t="shared" si="7"/>
        <v>39712</v>
      </c>
      <c r="G93" s="84">
        <v>11.52</v>
      </c>
      <c r="H93" s="85">
        <f t="shared" si="6"/>
        <v>57185.279999999999</v>
      </c>
      <c r="I93" s="3"/>
    </row>
    <row r="94" spans="1:9" ht="29.25" customHeight="1" x14ac:dyDescent="0.25">
      <c r="A94" s="79">
        <v>83</v>
      </c>
      <c r="B94" s="117" t="s">
        <v>105</v>
      </c>
      <c r="C94" s="118" t="s">
        <v>166</v>
      </c>
      <c r="D94" s="88">
        <v>3207</v>
      </c>
      <c r="E94" s="89">
        <v>22.3</v>
      </c>
      <c r="F94" s="83">
        <f t="shared" si="7"/>
        <v>71516.100000000006</v>
      </c>
      <c r="G94" s="84">
        <v>24.79</v>
      </c>
      <c r="H94" s="85">
        <f t="shared" si="6"/>
        <v>79501.53</v>
      </c>
      <c r="I94" s="3"/>
    </row>
    <row r="95" spans="1:9" ht="29.25" customHeight="1" x14ac:dyDescent="0.25">
      <c r="A95" s="79">
        <v>84</v>
      </c>
      <c r="B95" s="117" t="s">
        <v>106</v>
      </c>
      <c r="C95" s="118" t="s">
        <v>166</v>
      </c>
      <c r="D95" s="88">
        <v>1064</v>
      </c>
      <c r="E95" s="89">
        <v>22.3</v>
      </c>
      <c r="F95" s="83">
        <f t="shared" si="7"/>
        <v>23727.200000000001</v>
      </c>
      <c r="G95" s="84">
        <v>24.79</v>
      </c>
      <c r="H95" s="85">
        <f t="shared" si="6"/>
        <v>26376.559999999998</v>
      </c>
      <c r="I95" s="3"/>
    </row>
    <row r="96" spans="1:9" ht="29.25" customHeight="1" x14ac:dyDescent="0.25">
      <c r="A96" s="79">
        <v>85</v>
      </c>
      <c r="B96" s="120" t="s">
        <v>107</v>
      </c>
      <c r="C96" s="118" t="s">
        <v>166</v>
      </c>
      <c r="D96" s="88">
        <v>3009</v>
      </c>
      <c r="E96" s="89">
        <v>13</v>
      </c>
      <c r="F96" s="83">
        <f t="shared" si="7"/>
        <v>39117</v>
      </c>
      <c r="G96" s="84">
        <v>15.05</v>
      </c>
      <c r="H96" s="85">
        <f t="shared" si="6"/>
        <v>45285.450000000004</v>
      </c>
      <c r="I96" s="3"/>
    </row>
    <row r="97" spans="1:9" ht="45" customHeight="1" x14ac:dyDescent="0.25">
      <c r="A97" s="79">
        <v>86</v>
      </c>
      <c r="B97" s="117" t="s">
        <v>198</v>
      </c>
      <c r="C97" s="81" t="s">
        <v>19</v>
      </c>
      <c r="D97" s="88">
        <v>19507</v>
      </c>
      <c r="E97" s="131">
        <v>42.999949000000001</v>
      </c>
      <c r="F97" s="83">
        <v>838800</v>
      </c>
      <c r="G97" s="84">
        <v>58.97</v>
      </c>
      <c r="H97" s="85">
        <f t="shared" si="6"/>
        <v>1150327.79</v>
      </c>
      <c r="I97" s="3"/>
    </row>
    <row r="98" spans="1:9" ht="38.25" customHeight="1" x14ac:dyDescent="0.25">
      <c r="A98" s="79">
        <v>87</v>
      </c>
      <c r="B98" s="124" t="s">
        <v>199</v>
      </c>
      <c r="C98" s="81" t="s">
        <v>19</v>
      </c>
      <c r="D98" s="88">
        <v>6491</v>
      </c>
      <c r="E98" s="89">
        <v>43</v>
      </c>
      <c r="F98" s="83">
        <f t="shared" si="7"/>
        <v>279113</v>
      </c>
      <c r="G98" s="84">
        <v>58.97</v>
      </c>
      <c r="H98" s="85">
        <f t="shared" si="6"/>
        <v>382774.27</v>
      </c>
      <c r="I98" s="3"/>
    </row>
    <row r="99" spans="1:9" ht="29.25" customHeight="1" x14ac:dyDescent="0.25">
      <c r="A99" s="109">
        <v>88</v>
      </c>
      <c r="B99" s="125" t="s">
        <v>110</v>
      </c>
      <c r="C99" s="81" t="s">
        <v>19</v>
      </c>
      <c r="D99" s="88">
        <v>3462</v>
      </c>
      <c r="E99" s="89">
        <v>15</v>
      </c>
      <c r="F99" s="83">
        <f t="shared" si="7"/>
        <v>51930</v>
      </c>
      <c r="G99" s="84">
        <v>17.97</v>
      </c>
      <c r="H99" s="85">
        <f t="shared" si="6"/>
        <v>62212.14</v>
      </c>
      <c r="I99" s="3"/>
    </row>
    <row r="100" spans="1:9" ht="29.25" customHeight="1" x14ac:dyDescent="0.25">
      <c r="A100" s="79">
        <v>89</v>
      </c>
      <c r="B100" s="126" t="s">
        <v>111</v>
      </c>
      <c r="C100" s="81" t="s">
        <v>19</v>
      </c>
      <c r="D100" s="88">
        <v>1146</v>
      </c>
      <c r="E100" s="89">
        <v>15</v>
      </c>
      <c r="F100" s="83">
        <f t="shared" si="7"/>
        <v>17190</v>
      </c>
      <c r="G100" s="84">
        <v>17.97</v>
      </c>
      <c r="H100" s="85">
        <f t="shared" si="6"/>
        <v>20593.62</v>
      </c>
      <c r="I100" s="3"/>
    </row>
    <row r="101" spans="1:9" ht="29.25" customHeight="1" x14ac:dyDescent="0.25">
      <c r="A101" s="79">
        <v>90</v>
      </c>
      <c r="B101" s="117" t="s">
        <v>112</v>
      </c>
      <c r="C101" s="81" t="s">
        <v>19</v>
      </c>
      <c r="D101" s="88">
        <v>4767</v>
      </c>
      <c r="E101" s="89">
        <v>14</v>
      </c>
      <c r="F101" s="83">
        <f t="shared" si="7"/>
        <v>66738</v>
      </c>
      <c r="G101" s="84">
        <v>15.38</v>
      </c>
      <c r="H101" s="85">
        <f t="shared" si="6"/>
        <v>73316.460000000006</v>
      </c>
      <c r="I101" s="3"/>
    </row>
    <row r="102" spans="1:9" ht="29.25" customHeight="1" x14ac:dyDescent="0.25">
      <c r="A102" s="79">
        <v>91</v>
      </c>
      <c r="B102" s="117" t="s">
        <v>113</v>
      </c>
      <c r="C102" s="81" t="s">
        <v>19</v>
      </c>
      <c r="D102" s="88">
        <v>1581</v>
      </c>
      <c r="E102" s="89">
        <v>14</v>
      </c>
      <c r="F102" s="83">
        <f t="shared" si="7"/>
        <v>22134</v>
      </c>
      <c r="G102" s="84">
        <v>15.38</v>
      </c>
      <c r="H102" s="85">
        <f t="shared" si="6"/>
        <v>24315.780000000002</v>
      </c>
      <c r="I102" s="3"/>
    </row>
    <row r="103" spans="1:9" ht="29.25" customHeight="1" x14ac:dyDescent="0.25">
      <c r="A103" s="79">
        <v>92</v>
      </c>
      <c r="B103" s="120" t="s">
        <v>114</v>
      </c>
      <c r="C103" s="81" t="s">
        <v>19</v>
      </c>
      <c r="D103" s="88">
        <v>1170</v>
      </c>
      <c r="E103" s="89">
        <v>25.3</v>
      </c>
      <c r="F103" s="83">
        <f t="shared" si="7"/>
        <v>29601</v>
      </c>
      <c r="G103" s="84">
        <v>28.03</v>
      </c>
      <c r="H103" s="85">
        <f t="shared" si="6"/>
        <v>32795.1</v>
      </c>
      <c r="I103" s="3"/>
    </row>
    <row r="104" spans="1:9" ht="29.25" customHeight="1" x14ac:dyDescent="0.25">
      <c r="A104" s="79">
        <v>93</v>
      </c>
      <c r="B104" s="117" t="s">
        <v>115</v>
      </c>
      <c r="C104" s="81" t="s">
        <v>19</v>
      </c>
      <c r="D104" s="88">
        <v>19163</v>
      </c>
      <c r="E104" s="89">
        <v>3.5</v>
      </c>
      <c r="F104" s="83">
        <f t="shared" si="7"/>
        <v>67070.5</v>
      </c>
      <c r="G104" s="84">
        <v>4.13</v>
      </c>
      <c r="H104" s="85">
        <f t="shared" si="6"/>
        <v>79143.19</v>
      </c>
      <c r="I104" s="3"/>
    </row>
    <row r="105" spans="1:9" ht="29.25" customHeight="1" x14ac:dyDescent="0.25">
      <c r="A105" s="79">
        <v>94</v>
      </c>
      <c r="B105" s="117" t="s">
        <v>116</v>
      </c>
      <c r="C105" s="81" t="s">
        <v>19</v>
      </c>
      <c r="D105" s="88">
        <v>6383</v>
      </c>
      <c r="E105" s="89">
        <v>3.5</v>
      </c>
      <c r="F105" s="83">
        <f t="shared" si="7"/>
        <v>22340.5</v>
      </c>
      <c r="G105" s="84">
        <v>4.13</v>
      </c>
      <c r="H105" s="85">
        <f t="shared" si="6"/>
        <v>26361.79</v>
      </c>
      <c r="I105" s="3"/>
    </row>
    <row r="106" spans="1:9" ht="29.25" customHeight="1" x14ac:dyDescent="0.25">
      <c r="A106" s="79">
        <v>96</v>
      </c>
      <c r="B106" s="117" t="s">
        <v>117</v>
      </c>
      <c r="C106" s="81" t="s">
        <v>19</v>
      </c>
      <c r="D106" s="88">
        <v>3064</v>
      </c>
      <c r="E106" s="89">
        <v>2.9</v>
      </c>
      <c r="F106" s="83">
        <f t="shared" si="7"/>
        <v>8885.6</v>
      </c>
      <c r="G106" s="84">
        <v>3.66</v>
      </c>
      <c r="H106" s="85">
        <f t="shared" si="6"/>
        <v>11214.24</v>
      </c>
      <c r="I106" s="3"/>
    </row>
    <row r="107" spans="1:9" ht="29.25" customHeight="1" x14ac:dyDescent="0.25">
      <c r="A107" s="79">
        <v>97</v>
      </c>
      <c r="B107" s="117" t="s">
        <v>118</v>
      </c>
      <c r="C107" s="81" t="s">
        <v>33</v>
      </c>
      <c r="D107" s="88">
        <v>2594</v>
      </c>
      <c r="E107" s="89">
        <v>28</v>
      </c>
      <c r="F107" s="83">
        <f t="shared" si="7"/>
        <v>72632</v>
      </c>
      <c r="G107" s="84">
        <v>37</v>
      </c>
      <c r="H107" s="85">
        <f t="shared" si="6"/>
        <v>95978</v>
      </c>
      <c r="I107" s="3"/>
    </row>
    <row r="108" spans="1:9" ht="29.25" customHeight="1" x14ac:dyDescent="0.25">
      <c r="A108" s="79">
        <v>98</v>
      </c>
      <c r="B108" s="117" t="s">
        <v>119</v>
      </c>
      <c r="C108" s="81" t="s">
        <v>33</v>
      </c>
      <c r="D108" s="94">
        <v>859</v>
      </c>
      <c r="E108" s="89">
        <v>28</v>
      </c>
      <c r="F108" s="83">
        <f t="shared" si="7"/>
        <v>24052</v>
      </c>
      <c r="G108" s="84">
        <v>37</v>
      </c>
      <c r="H108" s="85">
        <f t="shared" si="6"/>
        <v>31783</v>
      </c>
      <c r="I108" s="3"/>
    </row>
    <row r="109" spans="1:9" ht="29.25" customHeight="1" x14ac:dyDescent="0.25">
      <c r="A109" s="79">
        <v>99</v>
      </c>
      <c r="B109" s="117" t="s">
        <v>120</v>
      </c>
      <c r="C109" s="81" t="s">
        <v>33</v>
      </c>
      <c r="D109" s="88">
        <v>1586</v>
      </c>
      <c r="E109" s="89">
        <v>18</v>
      </c>
      <c r="F109" s="83">
        <f t="shared" si="7"/>
        <v>28548</v>
      </c>
      <c r="G109" s="84">
        <v>19.05</v>
      </c>
      <c r="H109" s="85">
        <f t="shared" si="6"/>
        <v>30213.300000000003</v>
      </c>
      <c r="I109" s="3"/>
    </row>
    <row r="110" spans="1:9" ht="41.25" customHeight="1" x14ac:dyDescent="0.25">
      <c r="A110" s="79">
        <v>100</v>
      </c>
      <c r="B110" s="117" t="s">
        <v>200</v>
      </c>
      <c r="C110" s="81" t="s">
        <v>19</v>
      </c>
      <c r="D110" s="88">
        <v>16611</v>
      </c>
      <c r="E110" s="89">
        <v>13</v>
      </c>
      <c r="F110" s="83">
        <v>5532</v>
      </c>
      <c r="G110" s="84">
        <v>16.649999999999999</v>
      </c>
      <c r="H110" s="85">
        <f t="shared" si="6"/>
        <v>276573.14999999997</v>
      </c>
      <c r="I110" s="3"/>
    </row>
    <row r="111" spans="1:9" ht="50.25" customHeight="1" x14ac:dyDescent="0.25">
      <c r="A111" s="79">
        <v>101</v>
      </c>
      <c r="B111" s="117" t="s">
        <v>201</v>
      </c>
      <c r="C111" s="81" t="s">
        <v>19</v>
      </c>
      <c r="D111" s="88">
        <v>5532</v>
      </c>
      <c r="E111" s="89">
        <v>13</v>
      </c>
      <c r="F111" s="83">
        <f t="shared" si="7"/>
        <v>71916</v>
      </c>
      <c r="G111" s="84">
        <v>16.649999999999999</v>
      </c>
      <c r="H111" s="85">
        <f t="shared" si="6"/>
        <v>92107.799999999988</v>
      </c>
      <c r="I111" s="3"/>
    </row>
    <row r="112" spans="1:9" ht="44.25" customHeight="1" x14ac:dyDescent="0.25">
      <c r="A112" s="79">
        <v>102</v>
      </c>
      <c r="B112" s="117" t="s">
        <v>202</v>
      </c>
      <c r="C112" s="81" t="s">
        <v>19</v>
      </c>
      <c r="D112" s="88">
        <v>14871</v>
      </c>
      <c r="E112" s="89">
        <v>25</v>
      </c>
      <c r="F112" s="83">
        <f t="shared" si="7"/>
        <v>371775</v>
      </c>
      <c r="G112" s="84">
        <v>27.98</v>
      </c>
      <c r="H112" s="85">
        <f t="shared" si="6"/>
        <v>416090.58</v>
      </c>
      <c r="I112" s="3"/>
    </row>
    <row r="113" spans="1:9" ht="45" customHeight="1" x14ac:dyDescent="0.25">
      <c r="A113" s="79">
        <v>103</v>
      </c>
      <c r="B113" s="117" t="s">
        <v>203</v>
      </c>
      <c r="C113" s="81" t="s">
        <v>19</v>
      </c>
      <c r="D113" s="88">
        <v>4953</v>
      </c>
      <c r="E113" s="89">
        <v>25</v>
      </c>
      <c r="F113" s="83">
        <f t="shared" si="7"/>
        <v>123825</v>
      </c>
      <c r="G113" s="84">
        <v>27.98</v>
      </c>
      <c r="H113" s="85">
        <f t="shared" si="6"/>
        <v>138584.94</v>
      </c>
      <c r="I113" s="3"/>
    </row>
    <row r="114" spans="1:9" ht="29.25" customHeight="1" x14ac:dyDescent="0.25">
      <c r="A114" s="79">
        <v>104</v>
      </c>
      <c r="B114" s="117" t="s">
        <v>125</v>
      </c>
      <c r="C114" s="81" t="s">
        <v>19</v>
      </c>
      <c r="D114" s="88">
        <v>10515</v>
      </c>
      <c r="E114" s="89">
        <v>5</v>
      </c>
      <c r="F114" s="83">
        <f t="shared" si="7"/>
        <v>52575</v>
      </c>
      <c r="G114" s="84">
        <v>6.63</v>
      </c>
      <c r="H114" s="85">
        <f t="shared" si="6"/>
        <v>69714.45</v>
      </c>
      <c r="I114" s="3"/>
    </row>
    <row r="115" spans="1:9" ht="29.25" customHeight="1" x14ac:dyDescent="0.25">
      <c r="A115" s="79">
        <v>105</v>
      </c>
      <c r="B115" s="117" t="s">
        <v>126</v>
      </c>
      <c r="C115" s="81" t="s">
        <v>19</v>
      </c>
      <c r="D115" s="88">
        <v>3498</v>
      </c>
      <c r="E115" s="89">
        <v>5</v>
      </c>
      <c r="F115" s="83">
        <f t="shared" si="7"/>
        <v>17490</v>
      </c>
      <c r="G115" s="84">
        <v>6.63</v>
      </c>
      <c r="H115" s="85">
        <f t="shared" si="6"/>
        <v>23191.739999999998</v>
      </c>
      <c r="I115" s="3"/>
    </row>
    <row r="116" spans="1:9" ht="44.25" customHeight="1" x14ac:dyDescent="0.25">
      <c r="A116" s="79">
        <v>106</v>
      </c>
      <c r="B116" s="117" t="s">
        <v>204</v>
      </c>
      <c r="C116" s="81" t="s">
        <v>19</v>
      </c>
      <c r="D116" s="88">
        <v>13758</v>
      </c>
      <c r="E116" s="89">
        <v>4</v>
      </c>
      <c r="F116" s="83">
        <f t="shared" si="7"/>
        <v>55032</v>
      </c>
      <c r="G116" s="84">
        <v>5.48</v>
      </c>
      <c r="H116" s="85">
        <f t="shared" si="6"/>
        <v>75393.840000000011</v>
      </c>
      <c r="I116" s="3"/>
    </row>
    <row r="117" spans="1:9" ht="44.25" customHeight="1" x14ac:dyDescent="0.25">
      <c r="A117" s="79">
        <v>107</v>
      </c>
      <c r="B117" s="117" t="s">
        <v>205</v>
      </c>
      <c r="C117" s="81" t="s">
        <v>19</v>
      </c>
      <c r="D117" s="88">
        <v>4579</v>
      </c>
      <c r="E117" s="89">
        <v>4</v>
      </c>
      <c r="F117" s="83">
        <f t="shared" si="7"/>
        <v>18316</v>
      </c>
      <c r="G117" s="84">
        <v>5.48</v>
      </c>
      <c r="H117" s="85">
        <f t="shared" si="6"/>
        <v>25092.920000000002</v>
      </c>
      <c r="I117" s="3"/>
    </row>
    <row r="118" spans="1:9" ht="45" customHeight="1" x14ac:dyDescent="0.25">
      <c r="A118" s="79">
        <v>108</v>
      </c>
      <c r="B118" s="117" t="s">
        <v>129</v>
      </c>
      <c r="C118" s="81" t="s">
        <v>19</v>
      </c>
      <c r="D118" s="88">
        <v>5514</v>
      </c>
      <c r="E118" s="89">
        <v>27</v>
      </c>
      <c r="F118" s="83">
        <f t="shared" si="7"/>
        <v>148878</v>
      </c>
      <c r="G118" s="84">
        <v>33.46</v>
      </c>
      <c r="H118" s="85">
        <f t="shared" si="6"/>
        <v>184498.44</v>
      </c>
      <c r="I118" s="3"/>
    </row>
    <row r="119" spans="1:9" ht="35.25" customHeight="1" x14ac:dyDescent="0.25">
      <c r="A119" s="79">
        <v>109</v>
      </c>
      <c r="B119" s="117" t="s">
        <v>130</v>
      </c>
      <c r="C119" s="81" t="s">
        <v>19</v>
      </c>
      <c r="D119" s="88">
        <v>1831</v>
      </c>
      <c r="E119" s="89">
        <v>27</v>
      </c>
      <c r="F119" s="83">
        <f t="shared" si="7"/>
        <v>49437</v>
      </c>
      <c r="G119" s="84">
        <v>33.46</v>
      </c>
      <c r="H119" s="85">
        <f t="shared" si="6"/>
        <v>61265.26</v>
      </c>
      <c r="I119" s="3"/>
    </row>
    <row r="120" spans="1:9" ht="36" customHeight="1" x14ac:dyDescent="0.25">
      <c r="A120" s="79">
        <v>110</v>
      </c>
      <c r="B120" s="117" t="s">
        <v>131</v>
      </c>
      <c r="C120" s="81" t="s">
        <v>19</v>
      </c>
      <c r="D120" s="88">
        <v>5453</v>
      </c>
      <c r="E120" s="89">
        <v>16</v>
      </c>
      <c r="F120" s="83">
        <f t="shared" si="7"/>
        <v>87248</v>
      </c>
      <c r="G120" s="84">
        <v>18.8</v>
      </c>
      <c r="H120" s="85">
        <f t="shared" si="6"/>
        <v>102516.40000000001</v>
      </c>
      <c r="I120" s="3"/>
    </row>
    <row r="121" spans="1:9" ht="45" customHeight="1" x14ac:dyDescent="0.25">
      <c r="A121" s="79">
        <v>111</v>
      </c>
      <c r="B121" s="117" t="s">
        <v>132</v>
      </c>
      <c r="C121" s="81" t="s">
        <v>19</v>
      </c>
      <c r="D121" s="88">
        <v>1811</v>
      </c>
      <c r="E121" s="89">
        <v>16</v>
      </c>
      <c r="F121" s="83">
        <f t="shared" si="7"/>
        <v>28976</v>
      </c>
      <c r="G121" s="84">
        <v>18.8</v>
      </c>
      <c r="H121" s="85">
        <f t="shared" si="6"/>
        <v>34046.800000000003</v>
      </c>
      <c r="I121" s="3"/>
    </row>
    <row r="122" spans="1:9" ht="29.25" customHeight="1" x14ac:dyDescent="0.25">
      <c r="A122" s="79">
        <v>112</v>
      </c>
      <c r="B122" s="120" t="s">
        <v>133</v>
      </c>
      <c r="C122" s="81" t="s">
        <v>19</v>
      </c>
      <c r="D122" s="88">
        <v>9224</v>
      </c>
      <c r="E122" s="89">
        <v>3.5</v>
      </c>
      <c r="F122" s="83">
        <f t="shared" si="7"/>
        <v>32284</v>
      </c>
      <c r="G122" s="84">
        <v>7.96</v>
      </c>
      <c r="H122" s="85">
        <f t="shared" ref="H122:H153" si="8">G122*D122</f>
        <v>73423.039999999994</v>
      </c>
      <c r="I122" s="3"/>
    </row>
    <row r="123" spans="1:9" ht="29.25" customHeight="1" x14ac:dyDescent="0.25">
      <c r="A123" s="79">
        <v>113</v>
      </c>
      <c r="B123" s="120" t="s">
        <v>134</v>
      </c>
      <c r="C123" s="81" t="s">
        <v>19</v>
      </c>
      <c r="D123" s="88">
        <v>9194</v>
      </c>
      <c r="E123" s="89">
        <v>2.7</v>
      </c>
      <c r="F123" s="83">
        <f t="shared" si="7"/>
        <v>24823.800000000003</v>
      </c>
      <c r="G123" s="84">
        <v>3.76</v>
      </c>
      <c r="H123" s="85">
        <f t="shared" si="8"/>
        <v>34569.439999999995</v>
      </c>
      <c r="I123" s="3"/>
    </row>
    <row r="124" spans="1:9" ht="29.25" customHeight="1" x14ac:dyDescent="0.25">
      <c r="A124" s="79">
        <v>114</v>
      </c>
      <c r="B124" s="120" t="s">
        <v>135</v>
      </c>
      <c r="C124" s="81" t="s">
        <v>19</v>
      </c>
      <c r="D124" s="88">
        <v>9232</v>
      </c>
      <c r="E124" s="89">
        <v>1.5</v>
      </c>
      <c r="F124" s="83">
        <f t="shared" si="7"/>
        <v>13848</v>
      </c>
      <c r="G124" s="84">
        <v>2</v>
      </c>
      <c r="H124" s="85">
        <f t="shared" si="8"/>
        <v>18464</v>
      </c>
      <c r="I124" s="3"/>
    </row>
    <row r="125" spans="1:9" ht="29.25" customHeight="1" x14ac:dyDescent="0.25">
      <c r="A125" s="79">
        <v>115</v>
      </c>
      <c r="B125" s="120" t="s">
        <v>136</v>
      </c>
      <c r="C125" s="81" t="s">
        <v>19</v>
      </c>
      <c r="D125" s="88">
        <v>10334</v>
      </c>
      <c r="E125" s="89">
        <v>3.6</v>
      </c>
      <c r="F125" s="83">
        <f t="shared" si="7"/>
        <v>37202.400000000001</v>
      </c>
      <c r="G125" s="84">
        <v>5.0999999999999996</v>
      </c>
      <c r="H125" s="85">
        <f t="shared" si="8"/>
        <v>52703.399999999994</v>
      </c>
      <c r="I125" s="3"/>
    </row>
    <row r="126" spans="1:9" ht="29.25" customHeight="1" x14ac:dyDescent="0.25">
      <c r="A126" s="79">
        <v>116</v>
      </c>
      <c r="B126" s="117" t="s">
        <v>137</v>
      </c>
      <c r="C126" s="81" t="s">
        <v>19</v>
      </c>
      <c r="D126" s="88">
        <v>7315</v>
      </c>
      <c r="E126" s="89">
        <v>28</v>
      </c>
      <c r="F126" s="83">
        <f t="shared" si="7"/>
        <v>204820</v>
      </c>
      <c r="G126" s="84">
        <v>33.5</v>
      </c>
      <c r="H126" s="85">
        <f t="shared" si="8"/>
        <v>245052.5</v>
      </c>
      <c r="I126" s="3"/>
    </row>
    <row r="127" spans="1:9" ht="29.25" customHeight="1" x14ac:dyDescent="0.25">
      <c r="A127" s="79">
        <v>117</v>
      </c>
      <c r="B127" s="117" t="s">
        <v>138</v>
      </c>
      <c r="C127" s="81" t="s">
        <v>19</v>
      </c>
      <c r="D127" s="88">
        <v>2430</v>
      </c>
      <c r="E127" s="89">
        <v>28</v>
      </c>
      <c r="F127" s="83">
        <f t="shared" si="7"/>
        <v>68040</v>
      </c>
      <c r="G127" s="84">
        <v>33.5</v>
      </c>
      <c r="H127" s="85">
        <f t="shared" si="8"/>
        <v>81405</v>
      </c>
      <c r="I127" s="3"/>
    </row>
    <row r="128" spans="1:9" ht="39" customHeight="1" x14ac:dyDescent="0.25">
      <c r="A128" s="79">
        <v>118</v>
      </c>
      <c r="B128" s="117" t="s">
        <v>206</v>
      </c>
      <c r="C128" s="81" t="s">
        <v>19</v>
      </c>
      <c r="D128" s="88">
        <v>14506</v>
      </c>
      <c r="E128" s="89">
        <v>3.6</v>
      </c>
      <c r="F128" s="83">
        <f t="shared" si="7"/>
        <v>52221.599999999999</v>
      </c>
      <c r="G128" s="84">
        <v>4.37</v>
      </c>
      <c r="H128" s="85">
        <f t="shared" si="8"/>
        <v>63391.22</v>
      </c>
      <c r="I128" s="3"/>
    </row>
    <row r="129" spans="1:9" ht="54" customHeight="1" x14ac:dyDescent="0.25">
      <c r="A129" s="79">
        <v>119</v>
      </c>
      <c r="B129" s="117" t="s">
        <v>207</v>
      </c>
      <c r="C129" s="81" t="s">
        <v>19</v>
      </c>
      <c r="D129" s="88">
        <v>4832</v>
      </c>
      <c r="E129" s="89">
        <v>3.6</v>
      </c>
      <c r="F129" s="83">
        <f t="shared" si="7"/>
        <v>17395.2</v>
      </c>
      <c r="G129" s="84">
        <v>4.37</v>
      </c>
      <c r="H129" s="85">
        <f t="shared" si="8"/>
        <v>21115.84</v>
      </c>
      <c r="I129" s="3"/>
    </row>
    <row r="130" spans="1:9" ht="29.25" customHeight="1" x14ac:dyDescent="0.25">
      <c r="A130" s="79">
        <v>121</v>
      </c>
      <c r="B130" s="117" t="s">
        <v>141</v>
      </c>
      <c r="C130" s="81" t="s">
        <v>19</v>
      </c>
      <c r="D130" s="88">
        <v>2585</v>
      </c>
      <c r="E130" s="89">
        <v>37</v>
      </c>
      <c r="F130" s="83">
        <f t="shared" si="7"/>
        <v>95645</v>
      </c>
      <c r="G130" s="84">
        <v>42.16</v>
      </c>
      <c r="H130" s="85">
        <f t="shared" si="8"/>
        <v>108983.59999999999</v>
      </c>
      <c r="I130" s="3"/>
    </row>
    <row r="131" spans="1:9" ht="29.25" customHeight="1" x14ac:dyDescent="0.25">
      <c r="A131" s="79">
        <v>122</v>
      </c>
      <c r="B131" s="117" t="s">
        <v>142</v>
      </c>
      <c r="C131" s="81" t="s">
        <v>19</v>
      </c>
      <c r="D131" s="94">
        <v>851</v>
      </c>
      <c r="E131" s="89">
        <v>37</v>
      </c>
      <c r="F131" s="83">
        <f t="shared" si="7"/>
        <v>31487</v>
      </c>
      <c r="G131" s="84">
        <v>42.16</v>
      </c>
      <c r="H131" s="85">
        <f t="shared" si="8"/>
        <v>35878.159999999996</v>
      </c>
      <c r="I131" s="3"/>
    </row>
    <row r="132" spans="1:9" ht="29.25" customHeight="1" x14ac:dyDescent="0.25">
      <c r="A132" s="79">
        <v>123</v>
      </c>
      <c r="B132" s="117" t="s">
        <v>143</v>
      </c>
      <c r="C132" s="81" t="s">
        <v>19</v>
      </c>
      <c r="D132" s="88">
        <v>2009</v>
      </c>
      <c r="E132" s="89">
        <v>56</v>
      </c>
      <c r="F132" s="83">
        <f t="shared" si="7"/>
        <v>112504</v>
      </c>
      <c r="G132" s="84">
        <v>65.819999999999993</v>
      </c>
      <c r="H132" s="85">
        <f t="shared" si="8"/>
        <v>132232.37999999998</v>
      </c>
      <c r="I132" s="3"/>
    </row>
    <row r="133" spans="1:9" ht="42" customHeight="1" x14ac:dyDescent="0.25">
      <c r="A133" s="79">
        <v>124</v>
      </c>
      <c r="B133" s="117" t="s">
        <v>144</v>
      </c>
      <c r="C133" s="81" t="s">
        <v>19</v>
      </c>
      <c r="D133" s="94">
        <v>663</v>
      </c>
      <c r="E133" s="89">
        <v>56</v>
      </c>
      <c r="F133" s="83">
        <f t="shared" si="7"/>
        <v>37128</v>
      </c>
      <c r="G133" s="84">
        <v>65.819999999999993</v>
      </c>
      <c r="H133" s="85">
        <f t="shared" si="8"/>
        <v>43638.659999999996</v>
      </c>
      <c r="I133" s="3"/>
    </row>
    <row r="134" spans="1:9" ht="29.25" customHeight="1" x14ac:dyDescent="0.25">
      <c r="A134" s="79">
        <v>125</v>
      </c>
      <c r="B134" s="120" t="s">
        <v>145</v>
      </c>
      <c r="C134" s="81" t="s">
        <v>165</v>
      </c>
      <c r="D134" s="88">
        <v>2420</v>
      </c>
      <c r="E134" s="89">
        <v>13.5</v>
      </c>
      <c r="F134" s="83">
        <f t="shared" si="7"/>
        <v>32670</v>
      </c>
      <c r="G134" s="84">
        <v>14.23</v>
      </c>
      <c r="H134" s="85">
        <f t="shared" si="8"/>
        <v>34436.6</v>
      </c>
      <c r="I134" s="3"/>
    </row>
    <row r="135" spans="1:9" ht="29.25" customHeight="1" x14ac:dyDescent="0.25">
      <c r="A135" s="79">
        <v>127</v>
      </c>
      <c r="B135" s="120" t="s">
        <v>146</v>
      </c>
      <c r="C135" s="81" t="s">
        <v>19</v>
      </c>
      <c r="D135" s="94">
        <v>987</v>
      </c>
      <c r="E135" s="89">
        <v>23</v>
      </c>
      <c r="F135" s="83">
        <f t="shared" si="7"/>
        <v>22701</v>
      </c>
      <c r="G135" s="84">
        <v>26.75</v>
      </c>
      <c r="H135" s="85">
        <f t="shared" si="8"/>
        <v>26402.25</v>
      </c>
      <c r="I135" s="3"/>
    </row>
    <row r="136" spans="1:9" ht="29.25" customHeight="1" x14ac:dyDescent="0.25">
      <c r="A136" s="79">
        <v>128</v>
      </c>
      <c r="B136" s="120" t="s">
        <v>147</v>
      </c>
      <c r="C136" s="81" t="s">
        <v>19</v>
      </c>
      <c r="D136" s="88">
        <v>1730</v>
      </c>
      <c r="E136" s="89">
        <v>16</v>
      </c>
      <c r="F136" s="83">
        <f t="shared" si="7"/>
        <v>27680</v>
      </c>
      <c r="G136" s="84">
        <v>19.59</v>
      </c>
      <c r="H136" s="85">
        <f t="shared" si="8"/>
        <v>33890.699999999997</v>
      </c>
      <c r="I136" s="3"/>
    </row>
    <row r="137" spans="1:9" ht="24" customHeight="1" x14ac:dyDescent="0.25">
      <c r="A137" s="79">
        <v>129</v>
      </c>
      <c r="B137" s="117" t="s">
        <v>148</v>
      </c>
      <c r="C137" s="81" t="s">
        <v>19</v>
      </c>
      <c r="D137" s="88">
        <v>3205</v>
      </c>
      <c r="E137" s="89">
        <v>14</v>
      </c>
      <c r="F137" s="83">
        <f t="shared" si="7"/>
        <v>44870</v>
      </c>
      <c r="G137" s="84">
        <v>19.59</v>
      </c>
      <c r="H137" s="85">
        <f t="shared" si="8"/>
        <v>62785.95</v>
      </c>
      <c r="I137" s="3"/>
    </row>
    <row r="138" spans="1:9" ht="29.25" customHeight="1" x14ac:dyDescent="0.25">
      <c r="A138" s="79">
        <v>130</v>
      </c>
      <c r="B138" s="117" t="s">
        <v>149</v>
      </c>
      <c r="C138" s="81" t="s">
        <v>19</v>
      </c>
      <c r="D138" s="88">
        <v>1063</v>
      </c>
      <c r="E138" s="89">
        <v>14</v>
      </c>
      <c r="F138" s="83">
        <f t="shared" si="7"/>
        <v>14882</v>
      </c>
      <c r="G138" s="84">
        <v>19.59</v>
      </c>
      <c r="H138" s="85">
        <f t="shared" si="8"/>
        <v>20824.169999999998</v>
      </c>
      <c r="I138" s="3"/>
    </row>
    <row r="139" spans="1:9" ht="42" customHeight="1" x14ac:dyDescent="0.25">
      <c r="A139" s="79">
        <v>131</v>
      </c>
      <c r="B139" s="120" t="s">
        <v>208</v>
      </c>
      <c r="C139" s="81" t="s">
        <v>19</v>
      </c>
      <c r="D139" s="88">
        <v>6699</v>
      </c>
      <c r="E139" s="89">
        <v>1.6</v>
      </c>
      <c r="F139" s="83">
        <f t="shared" si="7"/>
        <v>10718.400000000001</v>
      </c>
      <c r="G139" s="84">
        <v>1.73</v>
      </c>
      <c r="H139" s="85">
        <f t="shared" si="8"/>
        <v>11589.27</v>
      </c>
      <c r="I139" s="3"/>
    </row>
    <row r="140" spans="1:9" ht="29.25" customHeight="1" x14ac:dyDescent="0.25">
      <c r="A140" s="79">
        <v>132</v>
      </c>
      <c r="B140" s="120" t="s">
        <v>151</v>
      </c>
      <c r="C140" s="81" t="s">
        <v>19</v>
      </c>
      <c r="D140" s="88">
        <v>2738</v>
      </c>
      <c r="E140" s="89">
        <v>4</v>
      </c>
      <c r="F140" s="83">
        <f t="shared" si="7"/>
        <v>10952</v>
      </c>
      <c r="G140" s="84">
        <v>4.5999999999999996</v>
      </c>
      <c r="H140" s="85">
        <f t="shared" si="8"/>
        <v>12594.8</v>
      </c>
      <c r="I140" s="3"/>
    </row>
    <row r="141" spans="1:9" ht="38.25" customHeight="1" x14ac:dyDescent="0.25">
      <c r="A141" s="79">
        <v>133</v>
      </c>
      <c r="B141" s="120" t="s">
        <v>152</v>
      </c>
      <c r="C141" s="81" t="s">
        <v>19</v>
      </c>
      <c r="D141" s="88">
        <v>4707</v>
      </c>
      <c r="E141" s="89">
        <v>10.5</v>
      </c>
      <c r="F141" s="83">
        <f t="shared" si="7"/>
        <v>49423.5</v>
      </c>
      <c r="G141" s="84">
        <v>15.68</v>
      </c>
      <c r="H141" s="85">
        <f t="shared" si="8"/>
        <v>73805.759999999995</v>
      </c>
      <c r="I141" s="3"/>
    </row>
    <row r="142" spans="1:9" ht="29.25" customHeight="1" x14ac:dyDescent="0.25">
      <c r="A142" s="79">
        <v>134</v>
      </c>
      <c r="B142" s="120" t="s">
        <v>153</v>
      </c>
      <c r="C142" s="81" t="s">
        <v>19</v>
      </c>
      <c r="D142" s="88">
        <v>3510</v>
      </c>
      <c r="E142" s="89">
        <v>4.5</v>
      </c>
      <c r="F142" s="83">
        <f t="shared" si="7"/>
        <v>15795</v>
      </c>
      <c r="G142" s="84">
        <v>5.71</v>
      </c>
      <c r="H142" s="85">
        <f t="shared" si="8"/>
        <v>20042.099999999999</v>
      </c>
      <c r="I142" s="3"/>
    </row>
    <row r="143" spans="1:9" ht="29.25" customHeight="1" x14ac:dyDescent="0.25">
      <c r="A143" s="79">
        <v>135</v>
      </c>
      <c r="B143" s="120" t="s">
        <v>154</v>
      </c>
      <c r="C143" s="81" t="s">
        <v>166</v>
      </c>
      <c r="D143" s="94">
        <v>60</v>
      </c>
      <c r="E143" s="89">
        <v>71</v>
      </c>
      <c r="F143" s="83">
        <f t="shared" si="7"/>
        <v>4260</v>
      </c>
      <c r="G143" s="84">
        <v>79.55</v>
      </c>
      <c r="H143" s="85">
        <f t="shared" si="8"/>
        <v>4773</v>
      </c>
      <c r="I143" s="3"/>
    </row>
    <row r="144" spans="1:9" ht="29.25" customHeight="1" x14ac:dyDescent="0.25">
      <c r="A144" s="79">
        <v>136</v>
      </c>
      <c r="B144" s="120" t="s">
        <v>155</v>
      </c>
      <c r="C144" s="81" t="s">
        <v>166</v>
      </c>
      <c r="D144" s="94">
        <v>150</v>
      </c>
      <c r="E144" s="89">
        <v>33</v>
      </c>
      <c r="F144" s="83">
        <f t="shared" si="7"/>
        <v>4950</v>
      </c>
      <c r="G144" s="84">
        <v>23.09</v>
      </c>
      <c r="H144" s="85">
        <f t="shared" si="8"/>
        <v>3463.5</v>
      </c>
      <c r="I144" s="3"/>
    </row>
    <row r="145" spans="1:9" ht="24.75" customHeight="1" x14ac:dyDescent="0.25">
      <c r="A145" s="79">
        <v>137</v>
      </c>
      <c r="B145" s="120" t="s">
        <v>156</v>
      </c>
      <c r="C145" s="81" t="s">
        <v>168</v>
      </c>
      <c r="D145" s="94">
        <v>48</v>
      </c>
      <c r="E145" s="89">
        <v>54</v>
      </c>
      <c r="F145" s="83">
        <f t="shared" si="7"/>
        <v>2592</v>
      </c>
      <c r="G145" s="84">
        <v>64.47</v>
      </c>
      <c r="H145" s="85">
        <f t="shared" si="8"/>
        <v>3094.56</v>
      </c>
      <c r="I145" s="3"/>
    </row>
    <row r="146" spans="1:9" ht="29.25" customHeight="1" x14ac:dyDescent="0.25">
      <c r="A146" s="79">
        <v>138</v>
      </c>
      <c r="B146" s="120" t="s">
        <v>157</v>
      </c>
      <c r="C146" s="81" t="s">
        <v>168</v>
      </c>
      <c r="D146" s="94">
        <v>36</v>
      </c>
      <c r="E146" s="89">
        <v>3</v>
      </c>
      <c r="F146" s="83">
        <f t="shared" si="7"/>
        <v>108</v>
      </c>
      <c r="G146" s="84">
        <v>4.13</v>
      </c>
      <c r="H146" s="85">
        <f t="shared" si="8"/>
        <v>148.68</v>
      </c>
      <c r="I146" s="3"/>
    </row>
    <row r="147" spans="1:9" ht="29.25" customHeight="1" x14ac:dyDescent="0.25">
      <c r="A147" s="79">
        <v>140</v>
      </c>
      <c r="B147" s="120" t="s">
        <v>158</v>
      </c>
      <c r="C147" s="81" t="s">
        <v>33</v>
      </c>
      <c r="D147" s="94">
        <v>36</v>
      </c>
      <c r="E147" s="89">
        <v>21</v>
      </c>
      <c r="F147" s="83">
        <f t="shared" si="7"/>
        <v>756</v>
      </c>
      <c r="G147" s="84">
        <v>24.63</v>
      </c>
      <c r="H147" s="85">
        <f t="shared" si="8"/>
        <v>886.68</v>
      </c>
      <c r="I147" s="3"/>
    </row>
    <row r="148" spans="1:9" ht="29.25" customHeight="1" x14ac:dyDescent="0.25">
      <c r="A148" s="79">
        <v>141</v>
      </c>
      <c r="B148" s="120" t="s">
        <v>159</v>
      </c>
      <c r="C148" s="81" t="s">
        <v>33</v>
      </c>
      <c r="D148" s="94">
        <v>100</v>
      </c>
      <c r="E148" s="89">
        <v>28.5</v>
      </c>
      <c r="F148" s="83">
        <f t="shared" si="7"/>
        <v>2850</v>
      </c>
      <c r="G148" s="84">
        <v>32.090000000000003</v>
      </c>
      <c r="H148" s="85">
        <f t="shared" si="8"/>
        <v>3209.0000000000005</v>
      </c>
      <c r="I148" s="3"/>
    </row>
    <row r="149" spans="1:9" ht="29.25" customHeight="1" x14ac:dyDescent="0.25">
      <c r="A149" s="79">
        <v>142</v>
      </c>
      <c r="B149" s="120" t="s">
        <v>160</v>
      </c>
      <c r="C149" s="81" t="s">
        <v>19</v>
      </c>
      <c r="D149" s="94">
        <v>360</v>
      </c>
      <c r="E149" s="89">
        <v>6</v>
      </c>
      <c r="F149" s="83">
        <f t="shared" si="7"/>
        <v>2160</v>
      </c>
      <c r="G149" s="84">
        <v>9.1300000000000008</v>
      </c>
      <c r="H149" s="85">
        <f t="shared" si="8"/>
        <v>3286.8</v>
      </c>
      <c r="I149" s="3"/>
    </row>
    <row r="150" spans="1:9" ht="29.25" customHeight="1" x14ac:dyDescent="0.25">
      <c r="A150" s="79">
        <v>144</v>
      </c>
      <c r="B150" s="120" t="s">
        <v>161</v>
      </c>
      <c r="C150" s="81" t="s">
        <v>19</v>
      </c>
      <c r="D150" s="94">
        <v>100</v>
      </c>
      <c r="E150" s="89">
        <v>5.6</v>
      </c>
      <c r="F150" s="83">
        <f t="shared" si="7"/>
        <v>560</v>
      </c>
      <c r="G150" s="84">
        <v>6.22</v>
      </c>
      <c r="H150" s="85">
        <f t="shared" si="8"/>
        <v>622</v>
      </c>
      <c r="I150" s="3"/>
    </row>
    <row r="151" spans="1:9" ht="29.25" customHeight="1" x14ac:dyDescent="0.25">
      <c r="A151" s="79">
        <v>145</v>
      </c>
      <c r="B151" s="120" t="s">
        <v>162</v>
      </c>
      <c r="C151" s="81" t="s">
        <v>19</v>
      </c>
      <c r="D151" s="94">
        <v>100</v>
      </c>
      <c r="E151" s="89">
        <v>6</v>
      </c>
      <c r="F151" s="83">
        <f t="shared" si="7"/>
        <v>600</v>
      </c>
      <c r="G151" s="84">
        <v>9.52</v>
      </c>
      <c r="H151" s="85">
        <f t="shared" si="8"/>
        <v>952</v>
      </c>
      <c r="I151" s="3"/>
    </row>
    <row r="152" spans="1:9" ht="37.5" customHeight="1" x14ac:dyDescent="0.25">
      <c r="A152" s="79">
        <v>146</v>
      </c>
      <c r="B152" s="120" t="s">
        <v>180</v>
      </c>
      <c r="C152" s="81" t="s">
        <v>19</v>
      </c>
      <c r="D152" s="94">
        <v>20</v>
      </c>
      <c r="E152" s="89">
        <v>26</v>
      </c>
      <c r="F152" s="83">
        <f t="shared" si="7"/>
        <v>520</v>
      </c>
      <c r="G152" s="84">
        <v>37.31</v>
      </c>
      <c r="H152" s="85">
        <f t="shared" si="8"/>
        <v>746.2</v>
      </c>
      <c r="I152" s="3"/>
    </row>
    <row r="153" spans="1:9" ht="29.25" customHeight="1" x14ac:dyDescent="0.25">
      <c r="A153" s="79">
        <v>148</v>
      </c>
      <c r="B153" s="120" t="s">
        <v>163</v>
      </c>
      <c r="C153" s="81" t="s">
        <v>19</v>
      </c>
      <c r="D153" s="94">
        <v>210</v>
      </c>
      <c r="E153" s="89">
        <v>66</v>
      </c>
      <c r="F153" s="83">
        <f t="shared" si="7"/>
        <v>13860</v>
      </c>
      <c r="G153" s="84">
        <v>76.41</v>
      </c>
      <c r="H153" s="85">
        <f t="shared" si="8"/>
        <v>16046.099999999999</v>
      </c>
      <c r="I153" s="3"/>
    </row>
    <row r="154" spans="1:9" x14ac:dyDescent="0.25">
      <c r="A154" s="136" t="s">
        <v>26</v>
      </c>
      <c r="B154" s="136"/>
      <c r="C154" s="136"/>
      <c r="D154" s="136"/>
      <c r="E154" s="136"/>
      <c r="F154" s="103">
        <v>8015158.3099999996</v>
      </c>
      <c r="G154" s="104"/>
      <c r="H154" s="105">
        <f>SUM(H26:H153)</f>
        <v>9747934.3299999982</v>
      </c>
      <c r="I154" s="3"/>
    </row>
    <row r="155" spans="1:9" x14ac:dyDescent="0.25">
      <c r="A155" s="98"/>
      <c r="B155" s="98"/>
      <c r="C155" s="98"/>
      <c r="D155" s="98"/>
      <c r="E155" s="98"/>
      <c r="F155" s="112"/>
      <c r="G155" s="107"/>
      <c r="H155" s="113"/>
      <c r="I155" s="7"/>
    </row>
    <row r="156" spans="1:9" ht="24" customHeight="1" x14ac:dyDescent="0.25">
      <c r="A156" s="133" t="s">
        <v>213</v>
      </c>
      <c r="B156" s="133"/>
      <c r="C156" s="133"/>
      <c r="D156" s="171" t="s">
        <v>214</v>
      </c>
      <c r="E156" s="172"/>
      <c r="F156" s="172"/>
      <c r="G156" s="172"/>
      <c r="H156" s="173"/>
    </row>
    <row r="157" spans="1:9" ht="39" customHeight="1" x14ac:dyDescent="0.25"/>
    <row r="158" spans="1:9" ht="28.5" customHeight="1" x14ac:dyDescent="0.25"/>
    <row r="159" spans="1:9" ht="28.5" customHeight="1" x14ac:dyDescent="0.25"/>
    <row r="160" spans="1:9" ht="31.5" customHeight="1" x14ac:dyDescent="0.25"/>
    <row r="161" ht="31.5" customHeight="1" x14ac:dyDescent="0.25"/>
    <row r="162" ht="36.75" customHeight="1" x14ac:dyDescent="0.25"/>
    <row r="163" ht="36" customHeight="1" x14ac:dyDescent="0.25"/>
    <row r="164" ht="31.5" customHeight="1" x14ac:dyDescent="0.25"/>
    <row r="165" ht="45" customHeight="1" x14ac:dyDescent="0.25"/>
    <row r="166" ht="27.75" customHeight="1" x14ac:dyDescent="0.25"/>
    <row r="167" ht="20.25" customHeight="1" x14ac:dyDescent="0.25"/>
    <row r="181" ht="51.75" customHeight="1" x14ac:dyDescent="0.25"/>
    <row r="184" ht="24.75" customHeight="1" x14ac:dyDescent="0.25"/>
    <row r="185" ht="24.75" customHeight="1" x14ac:dyDescent="0.25"/>
    <row r="190" ht="20.25" customHeight="1" x14ac:dyDescent="0.25"/>
    <row r="191" ht="26.25" customHeight="1" x14ac:dyDescent="0.25"/>
    <row r="192" ht="23.25" customHeight="1" x14ac:dyDescent="0.25"/>
    <row r="193" ht="23.25" customHeight="1" x14ac:dyDescent="0.25"/>
    <row r="204" ht="189" customHeight="1" x14ac:dyDescent="0.25"/>
    <row r="205" ht="189" customHeight="1" x14ac:dyDescent="0.25"/>
    <row r="207" ht="204" customHeight="1" x14ac:dyDescent="0.25"/>
    <row r="214" ht="204" customHeight="1" x14ac:dyDescent="0.25"/>
    <row r="215" ht="204" customHeight="1" x14ac:dyDescent="0.25"/>
    <row r="216" ht="34.5" customHeight="1" x14ac:dyDescent="0.25"/>
    <row r="217" ht="34.5" customHeight="1" x14ac:dyDescent="0.25"/>
    <row r="220" ht="29.25" customHeight="1" x14ac:dyDescent="0.25"/>
    <row r="221" ht="29.25" customHeight="1" x14ac:dyDescent="0.25"/>
    <row r="222" ht="24" customHeight="1" x14ac:dyDescent="0.25"/>
    <row r="223" ht="24" customHeight="1" x14ac:dyDescent="0.25"/>
    <row r="224" ht="216.75" customHeight="1" x14ac:dyDescent="0.25"/>
    <row r="225" ht="216" customHeight="1" x14ac:dyDescent="0.25"/>
    <row r="226" ht="143.25" customHeight="1" x14ac:dyDescent="0.25"/>
    <row r="227" ht="165.95" customHeight="1" x14ac:dyDescent="0.25"/>
    <row r="234" ht="140.25" customHeight="1" x14ac:dyDescent="0.25"/>
    <row r="235" ht="165.95" customHeight="1" x14ac:dyDescent="0.25"/>
    <row r="239" ht="38.25" customHeight="1" x14ac:dyDescent="0.25"/>
    <row r="260" ht="24" customHeight="1" x14ac:dyDescent="0.25"/>
    <row r="262" ht="24" customHeight="1" x14ac:dyDescent="0.25"/>
    <row r="264" ht="27" customHeight="1" x14ac:dyDescent="0.25"/>
    <row r="268" ht="24.75" customHeight="1" x14ac:dyDescent="0.25"/>
    <row r="269" ht="30.75" customHeight="1" x14ac:dyDescent="0.25"/>
    <row r="271" ht="37.5" customHeight="1" x14ac:dyDescent="0.25"/>
    <row r="273" ht="27" customHeight="1" x14ac:dyDescent="0.25"/>
    <row r="274" ht="181.5" customHeight="1" x14ac:dyDescent="0.25"/>
    <row r="275" ht="204" customHeight="1" x14ac:dyDescent="0.25"/>
    <row r="276" ht="36" customHeight="1" x14ac:dyDescent="0.25"/>
    <row r="277" ht="36" customHeight="1" x14ac:dyDescent="0.25"/>
    <row r="279" ht="25.5" customHeight="1" x14ac:dyDescent="0.25"/>
    <row r="291" ht="42.75" customHeight="1" x14ac:dyDescent="0.25"/>
    <row r="292" ht="192.75" customHeight="1" x14ac:dyDescent="0.25"/>
    <row r="293" ht="192.95" customHeight="1" x14ac:dyDescent="0.25"/>
    <row r="294" ht="191.25" customHeight="1" x14ac:dyDescent="0.25"/>
    <row r="295" ht="192" customHeight="1" x14ac:dyDescent="0.25"/>
    <row r="296" ht="31.5" customHeight="1" x14ac:dyDescent="0.25"/>
    <row r="297" ht="31.5" customHeight="1" x14ac:dyDescent="0.25"/>
    <row r="298" ht="177.75" customHeight="1" x14ac:dyDescent="0.25"/>
    <row r="299" ht="177.95" customHeight="1" x14ac:dyDescent="0.25"/>
    <row r="301" ht="55.5" customHeight="1" x14ac:dyDescent="0.25"/>
    <row r="303" ht="48" customHeight="1" x14ac:dyDescent="0.25"/>
    <row r="305" ht="47.25" customHeight="1" x14ac:dyDescent="0.25"/>
    <row r="314" ht="198" customHeight="1" x14ac:dyDescent="0.25"/>
    <row r="315" ht="200.1" customHeight="1" x14ac:dyDescent="0.25"/>
    <row r="317" ht="30" customHeight="1" x14ac:dyDescent="0.25"/>
    <row r="319" ht="30" customHeight="1" x14ac:dyDescent="0.25"/>
    <row r="320" ht="46.5" customHeight="1" x14ac:dyDescent="0.25"/>
    <row r="321" ht="40.5" customHeight="1" x14ac:dyDescent="0.25"/>
    <row r="323" ht="56.25" customHeight="1" x14ac:dyDescent="0.25"/>
    <row r="325" ht="29.25" customHeight="1" x14ac:dyDescent="0.25"/>
    <row r="332" ht="158.25" customHeight="1" x14ac:dyDescent="0.25"/>
    <row r="333" ht="180" customHeight="1" x14ac:dyDescent="0.25"/>
    <row r="335" ht="31.5" customHeight="1" x14ac:dyDescent="0.25"/>
    <row r="337" ht="55.5" customHeigh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ht="21" customHeight="1" x14ac:dyDescent="0.25"/>
    <row r="357" s="2" customFormat="1" ht="33" customHeight="1" x14ac:dyDescent="0.25"/>
    <row r="358" s="2" customFormat="1" x14ac:dyDescent="0.25"/>
    <row r="359" s="2" customFormat="1" x14ac:dyDescent="0.25"/>
    <row r="360" s="2" customFormat="1" x14ac:dyDescent="0.25"/>
    <row r="361" s="2" customFormat="1" x14ac:dyDescent="0.25"/>
    <row r="362" s="2" customFormat="1" ht="75.75" customHeight="1" x14ac:dyDescent="0.25"/>
    <row r="363" s="2" customFormat="1" ht="75.75" customHeight="1" x14ac:dyDescent="0.25"/>
    <row r="364" s="2" customFormat="1" ht="48.75" customHeight="1" x14ac:dyDescent="0.25"/>
    <row r="365" s="2" customFormat="1" ht="51" customHeight="1" x14ac:dyDescent="0.25"/>
  </sheetData>
  <mergeCells count="18">
    <mergeCell ref="A5:H5"/>
    <mergeCell ref="A12:E12"/>
    <mergeCell ref="A14:H14"/>
    <mergeCell ref="A19:E19"/>
    <mergeCell ref="A1:H1"/>
    <mergeCell ref="A2:H2"/>
    <mergeCell ref="A3:A4"/>
    <mergeCell ref="B3:B4"/>
    <mergeCell ref="C3:C4"/>
    <mergeCell ref="D3:D4"/>
    <mergeCell ref="E3:F3"/>
    <mergeCell ref="G3:H3"/>
    <mergeCell ref="A156:C156"/>
    <mergeCell ref="D156:H156"/>
    <mergeCell ref="A21:H21"/>
    <mergeCell ref="A23:E23"/>
    <mergeCell ref="A25:H25"/>
    <mergeCell ref="A154:E154"/>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5"/>
  <sheetViews>
    <sheetView tabSelected="1" topLeftCell="A143" zoomScale="106" zoomScaleNormal="106" workbookViewId="0">
      <selection activeCell="B149" sqref="B149"/>
    </sheetView>
  </sheetViews>
  <sheetFormatPr defaultRowHeight="15" x14ac:dyDescent="0.25"/>
  <cols>
    <col min="1" max="1" width="6.28515625" style="1" bestFit="1" customWidth="1"/>
    <col min="2" max="2" width="57.7109375" style="1" customWidth="1"/>
    <col min="3" max="3" width="10.28515625" style="1" customWidth="1"/>
    <col min="4" max="4" width="9.85546875" style="1" customWidth="1"/>
    <col min="5" max="5" width="12.5703125" style="1" customWidth="1"/>
    <col min="6" max="6" width="19.42578125" style="1" customWidth="1"/>
    <col min="7" max="7" width="11" style="1" customWidth="1"/>
    <col min="8" max="8" width="10.7109375" style="1" customWidth="1"/>
    <col min="9" max="10" width="9.5703125" style="1" customWidth="1"/>
    <col min="11" max="11" width="9.85546875" style="1" customWidth="1"/>
    <col min="12" max="12" width="9.5703125" style="1" customWidth="1"/>
    <col min="13" max="13" width="9.42578125" style="1" customWidth="1"/>
    <col min="14" max="14" width="10.140625" style="1" customWidth="1"/>
    <col min="15" max="15" width="12.7109375" style="1" customWidth="1"/>
    <col min="16" max="16" width="11.7109375" style="1" customWidth="1"/>
    <col min="17" max="17" width="11.85546875" style="1" customWidth="1"/>
    <col min="18" max="18" width="12.85546875" style="1" customWidth="1"/>
    <col min="19" max="19" width="10.85546875" style="1" customWidth="1"/>
    <col min="20" max="20" width="11" style="1" customWidth="1"/>
    <col min="21" max="21" width="11.85546875" style="1" customWidth="1"/>
    <col min="22" max="22" width="10.7109375" style="1" customWidth="1"/>
    <col min="23" max="23" width="13.7109375" style="1" bestFit="1" customWidth="1"/>
    <col min="24" max="24" width="22.42578125" style="1" customWidth="1"/>
    <col min="25" max="25" width="10.5703125" style="1" bestFit="1" customWidth="1"/>
    <col min="26" max="16384" width="9.140625" style="1"/>
  </cols>
  <sheetData>
    <row r="1" spans="1:25" ht="61.5" customHeight="1" x14ac:dyDescent="0.25">
      <c r="A1" s="141" t="s">
        <v>171</v>
      </c>
      <c r="B1" s="141"/>
      <c r="C1" s="141"/>
      <c r="D1" s="141"/>
      <c r="E1" s="141"/>
      <c r="F1" s="141"/>
      <c r="G1" s="141"/>
      <c r="H1" s="141"/>
      <c r="I1" s="141"/>
      <c r="J1" s="141"/>
      <c r="K1" s="141"/>
      <c r="L1" s="141"/>
      <c r="M1" s="141"/>
      <c r="N1" s="141"/>
      <c r="O1" s="141"/>
      <c r="P1" s="141"/>
      <c r="Q1" s="141"/>
      <c r="R1" s="141"/>
      <c r="S1" s="141"/>
      <c r="T1" s="141"/>
      <c r="U1" s="141"/>
      <c r="V1" s="141"/>
      <c r="W1" s="141"/>
      <c r="X1" s="141"/>
    </row>
    <row r="2" spans="1:25" ht="20.25" customHeight="1" x14ac:dyDescent="0.25">
      <c r="A2" s="162" t="s">
        <v>209</v>
      </c>
      <c r="B2" s="162"/>
      <c r="C2" s="162"/>
      <c r="D2" s="162"/>
      <c r="E2" s="162"/>
      <c r="F2" s="162"/>
      <c r="G2" s="162"/>
      <c r="H2" s="162"/>
      <c r="I2" s="162"/>
      <c r="J2" s="162"/>
      <c r="K2" s="162"/>
      <c r="L2" s="162"/>
      <c r="M2" s="162"/>
      <c r="N2" s="162"/>
      <c r="O2" s="162"/>
      <c r="P2" s="162"/>
      <c r="Q2" s="162"/>
      <c r="R2" s="162"/>
      <c r="S2" s="162"/>
      <c r="T2" s="162"/>
      <c r="U2" s="162"/>
      <c r="V2" s="162"/>
      <c r="W2" s="162"/>
      <c r="X2" s="162"/>
    </row>
    <row r="3" spans="1:25" ht="27.75" customHeight="1" x14ac:dyDescent="0.25">
      <c r="A3" s="163" t="s">
        <v>4</v>
      </c>
      <c r="B3" s="163" t="s">
        <v>0</v>
      </c>
      <c r="C3" s="163" t="s">
        <v>9</v>
      </c>
      <c r="D3" s="164" t="s">
        <v>3</v>
      </c>
      <c r="E3" s="167" t="s">
        <v>181</v>
      </c>
      <c r="F3" s="167"/>
      <c r="G3" s="20" t="s">
        <v>174</v>
      </c>
      <c r="H3" s="168" t="s">
        <v>5</v>
      </c>
      <c r="I3" s="169"/>
      <c r="J3" s="169"/>
      <c r="K3" s="169"/>
      <c r="L3" s="169"/>
      <c r="M3" s="169"/>
      <c r="N3" s="170"/>
      <c r="O3" s="21" t="s">
        <v>178</v>
      </c>
      <c r="P3" s="21" t="s">
        <v>179</v>
      </c>
      <c r="Q3" s="21" t="s">
        <v>182</v>
      </c>
      <c r="R3" s="166" t="s">
        <v>175</v>
      </c>
      <c r="S3" s="166"/>
      <c r="T3" s="166"/>
      <c r="U3" s="166"/>
      <c r="V3" s="166"/>
      <c r="W3" s="165" t="s">
        <v>10</v>
      </c>
      <c r="X3" s="165"/>
    </row>
    <row r="4" spans="1:25" ht="36" x14ac:dyDescent="0.25">
      <c r="A4" s="163"/>
      <c r="B4" s="163"/>
      <c r="C4" s="163"/>
      <c r="D4" s="164"/>
      <c r="E4" s="22" t="s">
        <v>1</v>
      </c>
      <c r="F4" s="22" t="s">
        <v>2</v>
      </c>
      <c r="G4" s="19" t="s">
        <v>6</v>
      </c>
      <c r="H4" s="19" t="s">
        <v>7</v>
      </c>
      <c r="I4" s="19" t="s">
        <v>8</v>
      </c>
      <c r="J4" s="19" t="s">
        <v>11</v>
      </c>
      <c r="K4" s="19" t="s">
        <v>15</v>
      </c>
      <c r="L4" s="19" t="s">
        <v>16</v>
      </c>
      <c r="M4" s="19" t="s">
        <v>170</v>
      </c>
      <c r="N4" s="19" t="s">
        <v>177</v>
      </c>
      <c r="O4" s="19" t="s">
        <v>183</v>
      </c>
      <c r="P4" s="19" t="s">
        <v>184</v>
      </c>
      <c r="Q4" s="19" t="s">
        <v>185</v>
      </c>
      <c r="R4" s="23" t="s">
        <v>12</v>
      </c>
      <c r="S4" s="23" t="s">
        <v>13</v>
      </c>
      <c r="T4" s="23" t="s">
        <v>14</v>
      </c>
      <c r="U4" s="23" t="s">
        <v>172</v>
      </c>
      <c r="V4" s="23" t="s">
        <v>173</v>
      </c>
      <c r="W4" s="20" t="s">
        <v>1</v>
      </c>
      <c r="X4" s="20" t="s">
        <v>2</v>
      </c>
    </row>
    <row r="5" spans="1:25" x14ac:dyDescent="0.25">
      <c r="A5" s="155" t="s">
        <v>17</v>
      </c>
      <c r="B5" s="155"/>
      <c r="C5" s="155"/>
      <c r="D5" s="155"/>
      <c r="E5" s="155"/>
      <c r="F5" s="155"/>
      <c r="G5" s="155"/>
      <c r="H5" s="155"/>
      <c r="I5" s="155"/>
      <c r="J5" s="155"/>
      <c r="K5" s="155"/>
      <c r="L5" s="155"/>
      <c r="M5" s="155"/>
      <c r="N5" s="155"/>
      <c r="O5" s="155"/>
      <c r="P5" s="155"/>
      <c r="Q5" s="155"/>
      <c r="R5" s="155"/>
      <c r="S5" s="155"/>
      <c r="T5" s="155"/>
      <c r="U5" s="155"/>
      <c r="V5" s="155"/>
      <c r="W5" s="155"/>
      <c r="X5" s="155"/>
    </row>
    <row r="6" spans="1:25" ht="21.75" customHeight="1" x14ac:dyDescent="0.25">
      <c r="A6" s="24">
        <v>1</v>
      </c>
      <c r="B6" s="69" t="s">
        <v>18</v>
      </c>
      <c r="C6" s="25" t="s">
        <v>19</v>
      </c>
      <c r="D6" s="26">
        <v>2616</v>
      </c>
      <c r="E6" s="27">
        <v>29.68</v>
      </c>
      <c r="F6" s="27">
        <f>E6*D6</f>
        <v>77642.880000000005</v>
      </c>
      <c r="G6" s="66">
        <v>30.26</v>
      </c>
      <c r="H6" s="28">
        <v>37.67</v>
      </c>
      <c r="I6" s="28">
        <v>40</v>
      </c>
      <c r="J6" s="28">
        <v>32</v>
      </c>
      <c r="K6" s="28">
        <v>35.409999999999997</v>
      </c>
      <c r="L6" s="28">
        <v>35.54</v>
      </c>
      <c r="M6" s="29">
        <v>43.4</v>
      </c>
      <c r="N6" s="29"/>
      <c r="O6" s="29"/>
      <c r="P6" s="29"/>
      <c r="Q6" s="29"/>
      <c r="R6" s="30">
        <f>AVERAGE(G6,H6,I6,J6,K6,L6,M6,N6,O6,P6,Q6)</f>
        <v>36.325714285714284</v>
      </c>
      <c r="S6" s="31">
        <f>_xlfn.STDEV.S(G6,H6,I6,J6,K6,L6,M6,N6,O6,P6,Q6)</f>
        <v>4.5150410007102746</v>
      </c>
      <c r="T6" s="32">
        <f>S6/R6</f>
        <v>0.12429324762062263</v>
      </c>
      <c r="U6" s="30">
        <f>SUM(R6,S6)</f>
        <v>40.84075528642456</v>
      </c>
      <c r="V6" s="30">
        <f>R6-S6</f>
        <v>31.810673285004007</v>
      </c>
      <c r="W6" s="33">
        <v>36.33</v>
      </c>
      <c r="X6" s="34">
        <f>W6*D6</f>
        <v>95039.28</v>
      </c>
      <c r="Y6" s="3"/>
    </row>
    <row r="7" spans="1:25" ht="27.75" customHeight="1" x14ac:dyDescent="0.25">
      <c r="A7" s="24">
        <v>2</v>
      </c>
      <c r="B7" s="69" t="s">
        <v>20</v>
      </c>
      <c r="C7" s="25" t="s">
        <v>19</v>
      </c>
      <c r="D7" s="35">
        <v>864</v>
      </c>
      <c r="E7" s="27">
        <v>29.68</v>
      </c>
      <c r="F7" s="27">
        <f t="shared" ref="F7:F11" si="0">E7*D7</f>
        <v>25643.52</v>
      </c>
      <c r="G7" s="66">
        <v>30.26</v>
      </c>
      <c r="H7" s="28">
        <v>37.67</v>
      </c>
      <c r="I7" s="28">
        <v>40</v>
      </c>
      <c r="J7" s="28">
        <v>32</v>
      </c>
      <c r="K7" s="28">
        <v>35.409999999999997</v>
      </c>
      <c r="L7" s="28">
        <v>35.54</v>
      </c>
      <c r="M7" s="29">
        <v>43.4</v>
      </c>
      <c r="N7" s="29"/>
      <c r="O7" s="29"/>
      <c r="P7" s="29"/>
      <c r="Q7" s="29"/>
      <c r="R7" s="30">
        <f t="shared" ref="R7:R11" si="1">AVERAGE(G7,H7,I7,J7,K7,L7,M7,N7,O7,P7,Q7)</f>
        <v>36.325714285714284</v>
      </c>
      <c r="S7" s="31">
        <f t="shared" ref="S7:S11" si="2">_xlfn.STDEV.S(G7,H7,I7,J7,K7,L7,M7,N7,O7,P7,Q7)</f>
        <v>4.5150410007102746</v>
      </c>
      <c r="T7" s="32">
        <f t="shared" ref="T7:T10" si="3">S7/R7</f>
        <v>0.12429324762062263</v>
      </c>
      <c r="U7" s="30">
        <f t="shared" ref="U7:U11" si="4">SUM(R7,S7)</f>
        <v>40.84075528642456</v>
      </c>
      <c r="V7" s="30">
        <f t="shared" ref="V7:V8" si="5">R7-S7</f>
        <v>31.810673285004007</v>
      </c>
      <c r="W7" s="33">
        <v>36.33</v>
      </c>
      <c r="X7" s="34">
        <f t="shared" ref="X7:X11" si="6">W7*D7</f>
        <v>31389.119999999999</v>
      </c>
      <c r="Y7" s="3"/>
    </row>
    <row r="8" spans="1:25" ht="31.5" customHeight="1" x14ac:dyDescent="0.25">
      <c r="A8" s="24">
        <v>31</v>
      </c>
      <c r="B8" s="36" t="s">
        <v>21</v>
      </c>
      <c r="C8" s="25" t="s">
        <v>19</v>
      </c>
      <c r="D8" s="37">
        <v>1308</v>
      </c>
      <c r="E8" s="38">
        <v>39.32</v>
      </c>
      <c r="F8" s="27">
        <f t="shared" si="0"/>
        <v>51430.559999999998</v>
      </c>
      <c r="G8" s="58"/>
      <c r="H8" s="39">
        <v>43</v>
      </c>
      <c r="I8" s="39">
        <v>44.5</v>
      </c>
      <c r="J8" s="39">
        <v>47</v>
      </c>
      <c r="K8" s="39">
        <v>44.99</v>
      </c>
      <c r="L8" s="39">
        <v>48.75</v>
      </c>
      <c r="M8" s="39"/>
      <c r="N8" s="39"/>
      <c r="O8" s="39"/>
      <c r="P8" s="39"/>
      <c r="Q8" s="39"/>
      <c r="R8" s="30">
        <f t="shared" si="1"/>
        <v>45.648000000000003</v>
      </c>
      <c r="S8" s="31">
        <f t="shared" si="2"/>
        <v>2.2479479531341466</v>
      </c>
      <c r="T8" s="32">
        <f t="shared" si="3"/>
        <v>4.9245267112122029E-2</v>
      </c>
      <c r="U8" s="30">
        <f t="shared" si="4"/>
        <v>47.895947953134147</v>
      </c>
      <c r="V8" s="30">
        <f t="shared" si="5"/>
        <v>43.400052046865859</v>
      </c>
      <c r="W8" s="33">
        <v>45.65</v>
      </c>
      <c r="X8" s="34">
        <f t="shared" si="6"/>
        <v>59710.2</v>
      </c>
      <c r="Y8" s="3"/>
    </row>
    <row r="9" spans="1:25" ht="26.25" customHeight="1" x14ac:dyDescent="0.25">
      <c r="A9" s="24">
        <v>35</v>
      </c>
      <c r="B9" s="40" t="s">
        <v>22</v>
      </c>
      <c r="C9" s="25" t="s">
        <v>23</v>
      </c>
      <c r="D9" s="41">
        <v>4348</v>
      </c>
      <c r="E9" s="38">
        <v>4.3</v>
      </c>
      <c r="F9" s="27">
        <f t="shared" si="0"/>
        <v>18696.399999999998</v>
      </c>
      <c r="G9" s="58"/>
      <c r="H9" s="39">
        <v>5.8</v>
      </c>
      <c r="I9" s="39">
        <v>6.85</v>
      </c>
      <c r="J9" s="39">
        <v>6.45</v>
      </c>
      <c r="K9" s="39">
        <v>6.1</v>
      </c>
      <c r="L9" s="39"/>
      <c r="M9" s="39"/>
      <c r="N9" s="39"/>
      <c r="O9" s="39"/>
      <c r="P9" s="39"/>
      <c r="Q9" s="39"/>
      <c r="R9" s="30">
        <f t="shared" si="1"/>
        <v>6.2999999999999989</v>
      </c>
      <c r="S9" s="31">
        <f t="shared" si="2"/>
        <v>0.45276925690687081</v>
      </c>
      <c r="T9" s="32">
        <f t="shared" si="3"/>
        <v>7.1868136016963638E-2</v>
      </c>
      <c r="U9" s="30">
        <f t="shared" si="4"/>
        <v>6.7527692569068698</v>
      </c>
      <c r="V9" s="30">
        <f>R9-S9</f>
        <v>5.8472307430931281</v>
      </c>
      <c r="W9" s="33">
        <v>6.3</v>
      </c>
      <c r="X9" s="34">
        <f t="shared" si="6"/>
        <v>27392.399999999998</v>
      </c>
      <c r="Y9" s="3"/>
    </row>
    <row r="10" spans="1:25" ht="33" customHeight="1" x14ac:dyDescent="0.25">
      <c r="A10" s="24">
        <v>57</v>
      </c>
      <c r="B10" s="70" t="s">
        <v>24</v>
      </c>
      <c r="C10" s="25" t="s">
        <v>23</v>
      </c>
      <c r="D10" s="37">
        <v>2219</v>
      </c>
      <c r="E10" s="38">
        <v>48.77</v>
      </c>
      <c r="F10" s="27">
        <f t="shared" si="0"/>
        <v>108220.63</v>
      </c>
      <c r="G10" s="58"/>
      <c r="H10" s="39">
        <v>58.32</v>
      </c>
      <c r="I10" s="39">
        <v>75</v>
      </c>
      <c r="J10" s="39">
        <v>89.9</v>
      </c>
      <c r="K10" s="39">
        <v>78.7</v>
      </c>
      <c r="L10" s="39"/>
      <c r="M10" s="39"/>
      <c r="N10" s="39"/>
      <c r="O10" s="39"/>
      <c r="P10" s="39"/>
      <c r="Q10" s="39"/>
      <c r="R10" s="30">
        <f t="shared" si="1"/>
        <v>75.48</v>
      </c>
      <c r="S10" s="31">
        <f t="shared" si="2"/>
        <v>13.076707026872905</v>
      </c>
      <c r="T10" s="32">
        <f t="shared" si="3"/>
        <v>0.17324731090186676</v>
      </c>
      <c r="U10" s="30">
        <f t="shared" si="4"/>
        <v>88.556707026872914</v>
      </c>
      <c r="V10" s="30">
        <f t="shared" ref="V10:V11" si="7">R10-S10</f>
        <v>62.403292973127101</v>
      </c>
      <c r="W10" s="33">
        <v>75.48</v>
      </c>
      <c r="X10" s="34">
        <f t="shared" si="6"/>
        <v>167490.12</v>
      </c>
      <c r="Y10" s="3"/>
    </row>
    <row r="11" spans="1:25" ht="39" customHeight="1" x14ac:dyDescent="0.25">
      <c r="A11" s="24">
        <v>58</v>
      </c>
      <c r="B11" s="71" t="s">
        <v>25</v>
      </c>
      <c r="C11" s="25" t="s">
        <v>23</v>
      </c>
      <c r="D11" s="42">
        <v>730</v>
      </c>
      <c r="E11" s="38">
        <v>48.77</v>
      </c>
      <c r="F11" s="27">
        <f t="shared" si="0"/>
        <v>35602.100000000006</v>
      </c>
      <c r="G11" s="58"/>
      <c r="H11" s="39">
        <v>58.32</v>
      </c>
      <c r="I11" s="39">
        <v>75</v>
      </c>
      <c r="J11" s="39">
        <v>89.9</v>
      </c>
      <c r="K11" s="39">
        <v>78.7</v>
      </c>
      <c r="L11" s="39"/>
      <c r="M11" s="39"/>
      <c r="N11" s="39"/>
      <c r="O11" s="39"/>
      <c r="P11" s="39"/>
      <c r="Q11" s="39"/>
      <c r="R11" s="30">
        <f t="shared" si="1"/>
        <v>75.48</v>
      </c>
      <c r="S11" s="31">
        <f t="shared" si="2"/>
        <v>13.076707026872905</v>
      </c>
      <c r="T11" s="32">
        <f>S11/R11</f>
        <v>0.17324731090186676</v>
      </c>
      <c r="U11" s="30">
        <f t="shared" si="4"/>
        <v>88.556707026872914</v>
      </c>
      <c r="V11" s="30">
        <f t="shared" si="7"/>
        <v>62.403292973127101</v>
      </c>
      <c r="W11" s="33">
        <v>75.48</v>
      </c>
      <c r="X11" s="34">
        <f t="shared" si="6"/>
        <v>55100.4</v>
      </c>
      <c r="Y11" s="3"/>
    </row>
    <row r="12" spans="1:25" ht="18.75" customHeight="1" x14ac:dyDescent="0.25">
      <c r="A12" s="147" t="s">
        <v>26</v>
      </c>
      <c r="B12" s="147"/>
      <c r="C12" s="147"/>
      <c r="D12" s="147"/>
      <c r="E12" s="147"/>
      <c r="F12" s="43">
        <f>SUM(F6:F11)</f>
        <v>317236.08999999997</v>
      </c>
      <c r="G12" s="157" t="s">
        <v>27</v>
      </c>
      <c r="H12" s="157"/>
      <c r="I12" s="157"/>
      <c r="J12" s="157"/>
      <c r="K12" s="157"/>
      <c r="L12" s="157"/>
      <c r="M12" s="157"/>
      <c r="N12" s="157"/>
      <c r="O12" s="157"/>
      <c r="P12" s="157"/>
      <c r="Q12" s="157"/>
      <c r="R12" s="157"/>
      <c r="S12" s="157"/>
      <c r="T12" s="157"/>
      <c r="U12" s="157"/>
      <c r="V12" s="157"/>
      <c r="W12" s="157"/>
      <c r="X12" s="45">
        <f>SUM(X6:X11)</f>
        <v>436121.52</v>
      </c>
      <c r="Y12" s="3"/>
    </row>
    <row r="13" spans="1:25" s="2" customFormat="1" ht="18.75" customHeight="1" x14ac:dyDescent="0.25">
      <c r="A13" s="8"/>
      <c r="B13" s="8"/>
      <c r="C13" s="8"/>
      <c r="D13" s="8"/>
      <c r="E13" s="8"/>
      <c r="F13" s="9"/>
      <c r="G13" s="8"/>
      <c r="H13" s="8"/>
      <c r="I13" s="8"/>
      <c r="J13" s="8"/>
      <c r="K13" s="8"/>
      <c r="L13" s="8"/>
      <c r="M13" s="8"/>
      <c r="N13" s="8"/>
      <c r="O13" s="8"/>
      <c r="P13" s="8"/>
      <c r="Q13" s="8"/>
      <c r="R13" s="8"/>
      <c r="S13" s="8"/>
      <c r="T13" s="8"/>
      <c r="U13" s="8"/>
      <c r="V13" s="8"/>
      <c r="W13" s="8"/>
      <c r="X13" s="10"/>
      <c r="Y13" s="11"/>
    </row>
    <row r="14" spans="1:25" x14ac:dyDescent="0.25">
      <c r="A14" s="156" t="s">
        <v>28</v>
      </c>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3"/>
    </row>
    <row r="15" spans="1:25" ht="37.5" customHeight="1" x14ac:dyDescent="0.25">
      <c r="A15" s="24">
        <v>9</v>
      </c>
      <c r="B15" s="40" t="s">
        <v>29</v>
      </c>
      <c r="C15" s="25" t="s">
        <v>19</v>
      </c>
      <c r="D15" s="37">
        <v>1659</v>
      </c>
      <c r="E15" s="38">
        <v>33.99</v>
      </c>
      <c r="F15" s="27">
        <f>E15*D15</f>
        <v>56389.41</v>
      </c>
      <c r="G15" s="58"/>
      <c r="H15" s="39">
        <v>34.33</v>
      </c>
      <c r="I15" s="39">
        <v>45.08</v>
      </c>
      <c r="J15" s="39">
        <v>39.85</v>
      </c>
      <c r="K15" s="39">
        <v>45</v>
      </c>
      <c r="L15" s="39">
        <v>35.24</v>
      </c>
      <c r="M15" s="39"/>
      <c r="N15" s="39"/>
      <c r="O15" s="39"/>
      <c r="P15" s="39"/>
      <c r="Q15" s="39"/>
      <c r="R15" s="30">
        <f>AVERAGE(G15,H15,I15,J15,K15,L15,M15,N15,O15,P15,Q15)</f>
        <v>39.9</v>
      </c>
      <c r="S15" s="31">
        <f>_xlfn.STDEV.S(G15,H15,I15,J15,K15,L15,M15,N15,O15,P15,Q15)</f>
        <v>5.1377378290449958</v>
      </c>
      <c r="T15" s="32">
        <f t="shared" ref="T15" si="8">S15/R15</f>
        <v>0.12876535912393475</v>
      </c>
      <c r="U15" s="30">
        <f t="shared" ref="U15" si="9">SUM(R15,S15)</f>
        <v>45.037737829044993</v>
      </c>
      <c r="V15" s="30">
        <f t="shared" ref="V15" si="10">R15-S15</f>
        <v>34.762262170955005</v>
      </c>
      <c r="W15" s="33">
        <v>39.9</v>
      </c>
      <c r="X15" s="6">
        <f>W15*D15</f>
        <v>66194.099999999991</v>
      </c>
      <c r="Y15" s="3"/>
    </row>
    <row r="16" spans="1:25" ht="30.75" customHeight="1" x14ac:dyDescent="0.25">
      <c r="A16" s="24">
        <v>139</v>
      </c>
      <c r="B16" s="46" t="s">
        <v>30</v>
      </c>
      <c r="C16" s="25" t="s">
        <v>33</v>
      </c>
      <c r="D16" s="42">
        <v>36</v>
      </c>
      <c r="E16" s="38">
        <v>4.07</v>
      </c>
      <c r="F16" s="27">
        <f t="shared" ref="F16:F18" si="11">E16*D16</f>
        <v>146.52000000000001</v>
      </c>
      <c r="G16" s="58"/>
      <c r="H16" s="39">
        <v>4.49</v>
      </c>
      <c r="I16" s="39">
        <v>7.5</v>
      </c>
      <c r="J16" s="39">
        <v>5.24</v>
      </c>
      <c r="K16" s="39"/>
      <c r="L16" s="39"/>
      <c r="M16" s="39"/>
      <c r="N16" s="39"/>
      <c r="O16" s="39"/>
      <c r="P16" s="39"/>
      <c r="Q16" s="39"/>
      <c r="R16" s="30">
        <f t="shared" ref="R16:R18" si="12">AVERAGE(G16,H16,I16,J16,K16,L16,M16,N16,O16,P16,Q16)</f>
        <v>5.7433333333333332</v>
      </c>
      <c r="S16" s="31">
        <f t="shared" ref="S16:S18" si="13">_xlfn.STDEV.S(G16,H16,I16,J16,K16,L16,M16,N16,O16,P16,Q16)</f>
        <v>1.5668545986572375</v>
      </c>
      <c r="T16" s="32">
        <f t="shared" ref="T16:T18" si="14">S16/R16</f>
        <v>0.27281275658570592</v>
      </c>
      <c r="U16" s="30">
        <f t="shared" ref="U16:U18" si="15">SUM(R16,S16)</f>
        <v>7.3101879319905709</v>
      </c>
      <c r="V16" s="30">
        <f>R16-S16</f>
        <v>4.1764787346760954</v>
      </c>
      <c r="W16" s="33">
        <v>5.74</v>
      </c>
      <c r="X16" s="6">
        <f t="shared" ref="X16:X18" si="16">W16*D16</f>
        <v>206.64000000000001</v>
      </c>
      <c r="Y16" s="3"/>
    </row>
    <row r="17" spans="1:25" ht="32.25" customHeight="1" x14ac:dyDescent="0.25">
      <c r="A17" s="24">
        <v>143</v>
      </c>
      <c r="B17" s="40" t="s">
        <v>31</v>
      </c>
      <c r="C17" s="25" t="s">
        <v>19</v>
      </c>
      <c r="D17" s="42">
        <v>150</v>
      </c>
      <c r="E17" s="38">
        <v>6.64</v>
      </c>
      <c r="F17" s="27">
        <f t="shared" si="11"/>
        <v>996</v>
      </c>
      <c r="G17" s="58"/>
      <c r="H17" s="39">
        <v>6.95</v>
      </c>
      <c r="I17" s="39">
        <v>7.5</v>
      </c>
      <c r="J17" s="39">
        <v>7.5</v>
      </c>
      <c r="K17" s="39"/>
      <c r="L17" s="39"/>
      <c r="M17" s="39"/>
      <c r="N17" s="39"/>
      <c r="O17" s="39"/>
      <c r="P17" s="39"/>
      <c r="Q17" s="39"/>
      <c r="R17" s="30">
        <f t="shared" si="12"/>
        <v>7.3166666666666664</v>
      </c>
      <c r="S17" s="31">
        <f t="shared" si="13"/>
        <v>0.31754264805429405</v>
      </c>
      <c r="T17" s="32">
        <f t="shared" si="14"/>
        <v>4.3399906339994632E-2</v>
      </c>
      <c r="U17" s="30">
        <f t="shared" si="15"/>
        <v>7.6342093147209606</v>
      </c>
      <c r="V17" s="30">
        <f t="shared" ref="V17:V18" si="17">R17-S17</f>
        <v>6.9991240186123722</v>
      </c>
      <c r="W17" s="33">
        <v>7.32</v>
      </c>
      <c r="X17" s="6">
        <f t="shared" si="16"/>
        <v>1098</v>
      </c>
      <c r="Y17" s="3"/>
    </row>
    <row r="18" spans="1:25" ht="27.75" customHeight="1" x14ac:dyDescent="0.25">
      <c r="A18" s="24">
        <v>147</v>
      </c>
      <c r="B18" s="47" t="s">
        <v>32</v>
      </c>
      <c r="C18" s="25" t="s">
        <v>19</v>
      </c>
      <c r="D18" s="42">
        <v>20</v>
      </c>
      <c r="E18" s="38">
        <v>8.3000000000000007</v>
      </c>
      <c r="F18" s="27">
        <f t="shared" si="11"/>
        <v>166</v>
      </c>
      <c r="G18" s="58"/>
      <c r="H18" s="39">
        <v>13</v>
      </c>
      <c r="I18" s="39">
        <v>17.2</v>
      </c>
      <c r="J18" s="39">
        <v>11.9</v>
      </c>
      <c r="K18" s="39">
        <v>8.9700000000000006</v>
      </c>
      <c r="L18" s="39"/>
      <c r="M18" s="39"/>
      <c r="N18" s="39"/>
      <c r="O18" s="39"/>
      <c r="P18" s="39"/>
      <c r="Q18" s="39"/>
      <c r="R18" s="30">
        <f t="shared" si="12"/>
        <v>12.7675</v>
      </c>
      <c r="S18" s="31">
        <f t="shared" si="13"/>
        <v>3.4095295374386589</v>
      </c>
      <c r="T18" s="32">
        <f t="shared" si="14"/>
        <v>0.26704754552094451</v>
      </c>
      <c r="U18" s="30">
        <f t="shared" si="15"/>
        <v>16.17702953743866</v>
      </c>
      <c r="V18" s="30">
        <f t="shared" si="17"/>
        <v>9.3579704625613402</v>
      </c>
      <c r="W18" s="33">
        <v>12.77</v>
      </c>
      <c r="X18" s="6">
        <f t="shared" si="16"/>
        <v>255.39999999999998</v>
      </c>
      <c r="Y18" s="3"/>
    </row>
    <row r="19" spans="1:25" ht="15.75" customHeight="1" x14ac:dyDescent="0.25">
      <c r="A19" s="147" t="s">
        <v>169</v>
      </c>
      <c r="B19" s="147"/>
      <c r="C19" s="147"/>
      <c r="D19" s="147"/>
      <c r="E19" s="147"/>
      <c r="F19" s="48">
        <f>SUM(F15:F18)</f>
        <v>57697.93</v>
      </c>
      <c r="G19" s="148"/>
      <c r="H19" s="148"/>
      <c r="I19" s="148"/>
      <c r="J19" s="148"/>
      <c r="K19" s="148"/>
      <c r="L19" s="148"/>
      <c r="M19" s="148"/>
      <c r="N19" s="148"/>
      <c r="O19" s="148"/>
      <c r="P19" s="148"/>
      <c r="Q19" s="148"/>
      <c r="R19" s="148"/>
      <c r="S19" s="148"/>
      <c r="T19" s="148"/>
      <c r="U19" s="148"/>
      <c r="V19" s="148"/>
      <c r="W19" s="148"/>
      <c r="X19" s="12">
        <f>SUM(X15:X18)</f>
        <v>67754.139999999985</v>
      </c>
      <c r="Y19" s="3"/>
    </row>
    <row r="20" spans="1:25" s="2" customFormat="1" ht="15.75" customHeight="1" x14ac:dyDescent="0.25">
      <c r="A20" s="8"/>
      <c r="B20" s="8"/>
      <c r="C20" s="8"/>
      <c r="D20" s="8"/>
      <c r="E20" s="8"/>
      <c r="F20" s="14"/>
      <c r="G20" s="15"/>
      <c r="H20" s="15"/>
      <c r="I20" s="15"/>
      <c r="J20" s="15"/>
      <c r="K20" s="15"/>
      <c r="L20" s="15"/>
      <c r="M20" s="15"/>
      <c r="N20" s="15"/>
      <c r="O20" s="15"/>
      <c r="P20" s="15"/>
      <c r="Q20" s="15"/>
      <c r="R20" s="15"/>
      <c r="S20" s="15"/>
      <c r="T20" s="15"/>
      <c r="U20" s="15"/>
      <c r="V20" s="15"/>
      <c r="W20" s="15"/>
      <c r="X20" s="16"/>
      <c r="Y20" s="13"/>
    </row>
    <row r="21" spans="1:25" x14ac:dyDescent="0.25">
      <c r="A21" s="155" t="s">
        <v>34</v>
      </c>
      <c r="B21" s="161"/>
      <c r="C21" s="155"/>
      <c r="D21" s="155"/>
      <c r="E21" s="155"/>
      <c r="F21" s="155"/>
      <c r="G21" s="155"/>
      <c r="H21" s="155"/>
      <c r="I21" s="155"/>
      <c r="J21" s="155"/>
      <c r="K21" s="155"/>
      <c r="L21" s="155"/>
      <c r="M21" s="155"/>
      <c r="N21" s="155"/>
      <c r="O21" s="155"/>
      <c r="P21" s="155"/>
      <c r="Q21" s="155"/>
      <c r="R21" s="155"/>
      <c r="S21" s="155"/>
      <c r="T21" s="155"/>
      <c r="U21" s="155"/>
      <c r="V21" s="155"/>
      <c r="W21" s="155"/>
      <c r="X21" s="155"/>
      <c r="Y21" s="3"/>
    </row>
    <row r="22" spans="1:25" ht="34.5" customHeight="1" x14ac:dyDescent="0.25">
      <c r="A22" s="49">
        <v>75</v>
      </c>
      <c r="B22" s="50" t="s">
        <v>35</v>
      </c>
      <c r="C22" s="51" t="s">
        <v>19</v>
      </c>
      <c r="D22" s="37">
        <v>1075</v>
      </c>
      <c r="E22" s="38">
        <v>17.34</v>
      </c>
      <c r="F22" s="27">
        <f>E22*D22</f>
        <v>18640.5</v>
      </c>
      <c r="G22" s="58"/>
      <c r="H22" s="39">
        <v>22</v>
      </c>
      <c r="I22" s="39">
        <v>17.809999999999999</v>
      </c>
      <c r="J22" s="39">
        <v>20.5</v>
      </c>
      <c r="K22" s="39">
        <v>18</v>
      </c>
      <c r="L22" s="39"/>
      <c r="M22" s="39"/>
      <c r="N22" s="39"/>
      <c r="O22" s="39"/>
      <c r="P22" s="39"/>
      <c r="Q22" s="39"/>
      <c r="R22" s="30">
        <f>AVERAGE(G22,H22,I22,J22,K22,L22,M22,N22,O22,P22,Q22)</f>
        <v>19.577500000000001</v>
      </c>
      <c r="S22" s="31">
        <f>_xlfn.STDEV.S(G22,H22,I22,J22,K22,L22,M22,N22,O22,P22,Q22)</f>
        <v>2.0274840730981509</v>
      </c>
      <c r="T22" s="32">
        <f t="shared" ref="T22" si="18">S22/R22</f>
        <v>0.10356194984539144</v>
      </c>
      <c r="U22" s="30">
        <f t="shared" ref="U22" si="19">SUM(R22,S22)</f>
        <v>21.604984073098151</v>
      </c>
      <c r="V22" s="30">
        <f t="shared" ref="V22" si="20">R22-S22</f>
        <v>17.55001592690185</v>
      </c>
      <c r="W22" s="33">
        <v>19.579999999999998</v>
      </c>
      <c r="X22" s="34">
        <f>W22*D22</f>
        <v>21048.499999999996</v>
      </c>
      <c r="Y22" s="3"/>
    </row>
    <row r="23" spans="1:25" x14ac:dyDescent="0.25">
      <c r="A23" s="147" t="s">
        <v>169</v>
      </c>
      <c r="B23" s="160"/>
      <c r="C23" s="147"/>
      <c r="D23" s="147"/>
      <c r="E23" s="147"/>
      <c r="F23" s="48">
        <f>SUM(F22:F22)</f>
        <v>18640.5</v>
      </c>
      <c r="G23" s="148" t="s">
        <v>36</v>
      </c>
      <c r="H23" s="148"/>
      <c r="I23" s="148"/>
      <c r="J23" s="148"/>
      <c r="K23" s="148"/>
      <c r="L23" s="148"/>
      <c r="M23" s="148"/>
      <c r="N23" s="148"/>
      <c r="O23" s="148"/>
      <c r="P23" s="148"/>
      <c r="Q23" s="148"/>
      <c r="R23" s="148"/>
      <c r="S23" s="148"/>
      <c r="T23" s="148"/>
      <c r="U23" s="148"/>
      <c r="V23" s="148"/>
      <c r="W23" s="148"/>
      <c r="X23" s="68">
        <f>SUM(X22:X22)</f>
        <v>21048.499999999996</v>
      </c>
      <c r="Y23" s="3"/>
    </row>
    <row r="24" spans="1:25" s="2" customFormat="1" ht="25.5" customHeight="1" x14ac:dyDescent="0.25">
      <c r="A24" s="8"/>
      <c r="B24" s="8"/>
      <c r="C24" s="8"/>
      <c r="D24" s="8"/>
      <c r="E24" s="8"/>
      <c r="F24" s="17"/>
      <c r="G24" s="15"/>
      <c r="H24" s="15"/>
      <c r="I24" s="15"/>
      <c r="J24" s="15"/>
      <c r="K24" s="15"/>
      <c r="L24" s="15"/>
      <c r="M24" s="15"/>
      <c r="N24" s="15"/>
      <c r="O24" s="15"/>
      <c r="P24" s="15"/>
      <c r="Q24" s="15"/>
      <c r="R24" s="15"/>
      <c r="S24" s="15"/>
      <c r="T24" s="15"/>
      <c r="U24" s="15"/>
      <c r="V24" s="15"/>
      <c r="W24" s="15"/>
      <c r="X24" s="18"/>
      <c r="Y24" s="11"/>
    </row>
    <row r="25" spans="1:25" ht="54.75" customHeight="1" x14ac:dyDescent="0.25">
      <c r="A25" s="158" t="s">
        <v>37</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3"/>
    </row>
    <row r="26" spans="1:25" ht="32.25" customHeight="1" x14ac:dyDescent="0.25">
      <c r="A26" s="24">
        <v>5</v>
      </c>
      <c r="B26" s="52" t="s">
        <v>38</v>
      </c>
      <c r="C26" s="25" t="s">
        <v>19</v>
      </c>
      <c r="D26" s="37">
        <v>5265</v>
      </c>
      <c r="E26" s="38">
        <v>2</v>
      </c>
      <c r="F26" s="27">
        <f>E26*D26</f>
        <v>10530</v>
      </c>
      <c r="G26" s="58"/>
      <c r="H26" s="39">
        <v>2.4900000000000002</v>
      </c>
      <c r="I26" s="39">
        <v>3.61</v>
      </c>
      <c r="J26" s="39">
        <v>3.03</v>
      </c>
      <c r="K26" s="39">
        <v>3.96</v>
      </c>
      <c r="L26" s="39">
        <v>4.05</v>
      </c>
      <c r="M26" s="39"/>
      <c r="N26" s="39"/>
      <c r="O26" s="39"/>
      <c r="P26" s="39"/>
      <c r="Q26" s="39"/>
      <c r="R26" s="30">
        <f>AVERAGE(G26,H26,I26,J26,K26,L26,M26,N26,O26,P26,Q26)</f>
        <v>3.4279999999999999</v>
      </c>
      <c r="S26" s="31">
        <f>_xlfn.STDEV.S(G26,H26,I26,J26,K26,L26,M26,N26,O26,P26,Q26)</f>
        <v>0.6597878446894887</v>
      </c>
      <c r="T26" s="32">
        <f>S26/R26</f>
        <v>0.19247019973438995</v>
      </c>
      <c r="U26" s="30">
        <f>SUM(R26,S26)</f>
        <v>4.0877878446894886</v>
      </c>
      <c r="V26" s="30">
        <f t="shared" ref="V26" si="21">R26-S26</f>
        <v>2.7682121553105112</v>
      </c>
      <c r="W26" s="33">
        <v>3.43</v>
      </c>
      <c r="X26" s="34">
        <f>W26*D26</f>
        <v>18058.95</v>
      </c>
      <c r="Y26" s="3"/>
    </row>
    <row r="27" spans="1:25" ht="43.5" customHeight="1" x14ac:dyDescent="0.25">
      <c r="A27" s="49">
        <v>6</v>
      </c>
      <c r="B27" s="53" t="s">
        <v>39</v>
      </c>
      <c r="C27" s="51" t="s">
        <v>19</v>
      </c>
      <c r="D27" s="37">
        <v>1806</v>
      </c>
      <c r="E27" s="38">
        <v>4.8</v>
      </c>
      <c r="F27" s="27">
        <f t="shared" ref="F27:F90" si="22">E27*D27</f>
        <v>8668.7999999999993</v>
      </c>
      <c r="G27" s="58">
        <v>5.48</v>
      </c>
      <c r="H27" s="39">
        <v>8.07</v>
      </c>
      <c r="I27" s="39">
        <v>8.61</v>
      </c>
      <c r="J27" s="39">
        <v>5</v>
      </c>
      <c r="K27" s="39">
        <v>9.76</v>
      </c>
      <c r="L27" s="39">
        <v>11.99</v>
      </c>
      <c r="M27" s="54"/>
      <c r="N27" s="39"/>
      <c r="O27" s="39"/>
      <c r="P27" s="39"/>
      <c r="Q27" s="39"/>
      <c r="R27" s="30">
        <f t="shared" ref="R27:R90" si="23">AVERAGE(G27,H27,I27,J27,K27,L27,M27,N27,O27,P27,Q27)</f>
        <v>8.1516666666666673</v>
      </c>
      <c r="S27" s="31">
        <f t="shared" ref="S27:S90" si="24">_xlfn.STDEV.S(G27,H27,I27,J27,K27,L27,M27,N27,O27,P27,Q27)</f>
        <v>2.6308585417438621</v>
      </c>
      <c r="T27" s="32">
        <f t="shared" ref="T27:T44" si="25">S27/R27</f>
        <v>0.32273872930818182</v>
      </c>
      <c r="U27" s="30">
        <f t="shared" ref="U27:U45" si="26">SUM(R27,S27)</f>
        <v>10.782525208410529</v>
      </c>
      <c r="V27" s="30">
        <f t="shared" ref="V27:V44" si="27">R27-S27</f>
        <v>5.5208081249228051</v>
      </c>
      <c r="W27" s="33">
        <v>8.15</v>
      </c>
      <c r="X27" s="34">
        <f t="shared" ref="X27:X90" si="28">W27*D27</f>
        <v>14718.900000000001</v>
      </c>
      <c r="Y27" s="3"/>
    </row>
    <row r="28" spans="1:25" ht="41.25" customHeight="1" x14ac:dyDescent="0.25">
      <c r="A28" s="24">
        <v>8</v>
      </c>
      <c r="B28" s="55" t="s">
        <v>40</v>
      </c>
      <c r="C28" s="25" t="s">
        <v>19</v>
      </c>
      <c r="D28" s="37">
        <v>5183</v>
      </c>
      <c r="E28" s="128">
        <v>8.8998080000000002</v>
      </c>
      <c r="F28" s="27">
        <f t="shared" si="22"/>
        <v>46127.704863999999</v>
      </c>
      <c r="G28" s="58"/>
      <c r="H28" s="39">
        <v>10.4</v>
      </c>
      <c r="I28" s="39">
        <v>10</v>
      </c>
      <c r="J28" s="39">
        <v>14.5</v>
      </c>
      <c r="K28" s="39">
        <v>8.9</v>
      </c>
      <c r="L28" s="39">
        <v>8</v>
      </c>
      <c r="M28" s="39"/>
      <c r="N28" s="39"/>
      <c r="O28" s="39"/>
      <c r="P28" s="39"/>
      <c r="Q28" s="39"/>
      <c r="R28" s="30">
        <f t="shared" si="23"/>
        <v>10.36</v>
      </c>
      <c r="S28" s="31">
        <f t="shared" si="24"/>
        <v>2.498599607780331</v>
      </c>
      <c r="T28" s="32">
        <f t="shared" si="25"/>
        <v>0.24117756831856477</v>
      </c>
      <c r="U28" s="30">
        <f t="shared" si="26"/>
        <v>12.858599607780331</v>
      </c>
      <c r="V28" s="30">
        <f t="shared" si="27"/>
        <v>7.861400392219668</v>
      </c>
      <c r="W28" s="33">
        <v>10.36</v>
      </c>
      <c r="X28" s="34">
        <f t="shared" si="28"/>
        <v>53695.88</v>
      </c>
      <c r="Y28" s="3"/>
    </row>
    <row r="29" spans="1:25" ht="39" customHeight="1" x14ac:dyDescent="0.25">
      <c r="A29" s="24">
        <v>10</v>
      </c>
      <c r="B29" s="36" t="s">
        <v>41</v>
      </c>
      <c r="C29" s="25" t="s">
        <v>19</v>
      </c>
      <c r="D29" s="42">
        <v>543</v>
      </c>
      <c r="E29" s="38">
        <v>34</v>
      </c>
      <c r="F29" s="27">
        <f t="shared" si="22"/>
        <v>18462</v>
      </c>
      <c r="G29" s="58">
        <v>49.28</v>
      </c>
      <c r="H29" s="39">
        <v>34.33</v>
      </c>
      <c r="I29" s="39">
        <v>45.08</v>
      </c>
      <c r="J29" s="39">
        <v>39.85</v>
      </c>
      <c r="K29" s="39">
        <v>36.450000000000003</v>
      </c>
      <c r="L29" s="39">
        <v>35.24</v>
      </c>
      <c r="M29" s="39"/>
      <c r="N29" s="39"/>
      <c r="O29" s="39"/>
      <c r="P29" s="39"/>
      <c r="Q29" s="39"/>
      <c r="R29" s="30">
        <f t="shared" si="23"/>
        <v>40.038333333333334</v>
      </c>
      <c r="S29" s="31">
        <f t="shared" si="24"/>
        <v>5.9891148483449737</v>
      </c>
      <c r="T29" s="32">
        <f t="shared" si="25"/>
        <v>0.14958451937755418</v>
      </c>
      <c r="U29" s="30">
        <f t="shared" si="26"/>
        <v>46.027448181678309</v>
      </c>
      <c r="V29" s="30">
        <f t="shared" si="27"/>
        <v>34.049218484988359</v>
      </c>
      <c r="W29" s="33">
        <v>40.04</v>
      </c>
      <c r="X29" s="34">
        <f t="shared" si="28"/>
        <v>21741.72</v>
      </c>
      <c r="Y29" s="3"/>
    </row>
    <row r="30" spans="1:25" ht="47.25" customHeight="1" x14ac:dyDescent="0.25">
      <c r="A30" s="44">
        <v>11</v>
      </c>
      <c r="B30" s="56" t="s">
        <v>42</v>
      </c>
      <c r="C30" s="57" t="s">
        <v>19</v>
      </c>
      <c r="D30" s="37">
        <v>1816</v>
      </c>
      <c r="E30" s="38">
        <v>21.99</v>
      </c>
      <c r="F30" s="27">
        <f t="shared" si="22"/>
        <v>39933.839999999997</v>
      </c>
      <c r="G30" s="58"/>
      <c r="H30" s="58">
        <v>25</v>
      </c>
      <c r="I30" s="58">
        <v>32</v>
      </c>
      <c r="J30" s="58">
        <v>29</v>
      </c>
      <c r="K30" s="58">
        <v>22.86</v>
      </c>
      <c r="L30" s="58"/>
      <c r="M30" s="39"/>
      <c r="N30" s="39"/>
      <c r="O30" s="39"/>
      <c r="P30" s="39"/>
      <c r="Q30" s="39"/>
      <c r="R30" s="30">
        <f t="shared" si="23"/>
        <v>27.215</v>
      </c>
      <c r="S30" s="31">
        <f t="shared" si="24"/>
        <v>4.0806331208118607</v>
      </c>
      <c r="T30" s="32">
        <f t="shared" si="25"/>
        <v>0.14994058867579868</v>
      </c>
      <c r="U30" s="30">
        <f t="shared" si="26"/>
        <v>31.295633120811861</v>
      </c>
      <c r="V30" s="30">
        <f t="shared" si="27"/>
        <v>23.134366879188139</v>
      </c>
      <c r="W30" s="33">
        <v>27.22</v>
      </c>
      <c r="X30" s="34">
        <f t="shared" si="28"/>
        <v>49431.519999999997</v>
      </c>
      <c r="Y30" s="3"/>
    </row>
    <row r="31" spans="1:25" ht="28.5" customHeight="1" x14ac:dyDescent="0.25">
      <c r="A31" s="44">
        <v>12</v>
      </c>
      <c r="B31" s="59" t="s">
        <v>43</v>
      </c>
      <c r="C31" s="57" t="s">
        <v>19</v>
      </c>
      <c r="D31" s="37">
        <v>6060</v>
      </c>
      <c r="E31" s="38">
        <v>9</v>
      </c>
      <c r="F31" s="27">
        <f t="shared" si="22"/>
        <v>54540</v>
      </c>
      <c r="G31" s="58"/>
      <c r="H31" s="58">
        <v>15.56</v>
      </c>
      <c r="I31" s="58">
        <v>10.039999999999999</v>
      </c>
      <c r="J31" s="58">
        <v>11.2</v>
      </c>
      <c r="K31" s="58">
        <v>13</v>
      </c>
      <c r="L31" s="39">
        <v>9.1199999999999992</v>
      </c>
      <c r="M31" s="39"/>
      <c r="N31" s="39"/>
      <c r="O31" s="39"/>
      <c r="P31" s="39"/>
      <c r="Q31" s="39"/>
      <c r="R31" s="30">
        <f t="shared" si="23"/>
        <v>11.783999999999999</v>
      </c>
      <c r="S31" s="31">
        <f t="shared" si="24"/>
        <v>2.5600937482834545</v>
      </c>
      <c r="T31" s="32">
        <f t="shared" si="25"/>
        <v>0.21725167585569033</v>
      </c>
      <c r="U31" s="30">
        <f t="shared" si="26"/>
        <v>14.344093748283454</v>
      </c>
      <c r="V31" s="30">
        <f t="shared" si="27"/>
        <v>9.223906251716544</v>
      </c>
      <c r="W31" s="33">
        <v>11.78</v>
      </c>
      <c r="X31" s="34">
        <f t="shared" si="28"/>
        <v>71386.8</v>
      </c>
      <c r="Y31" s="3"/>
    </row>
    <row r="32" spans="1:25" ht="35.25" customHeight="1" x14ac:dyDescent="0.25">
      <c r="A32" s="24">
        <v>13</v>
      </c>
      <c r="B32" s="52" t="s">
        <v>176</v>
      </c>
      <c r="C32" s="25" t="s">
        <v>19</v>
      </c>
      <c r="D32" s="37">
        <v>1692</v>
      </c>
      <c r="E32" s="38">
        <v>1.4</v>
      </c>
      <c r="F32" s="27">
        <f t="shared" si="22"/>
        <v>2368.7999999999997</v>
      </c>
      <c r="G32" s="58">
        <v>1.6</v>
      </c>
      <c r="H32" s="39">
        <v>1.65</v>
      </c>
      <c r="I32" s="39">
        <v>2.1</v>
      </c>
      <c r="J32" s="39">
        <v>1.5</v>
      </c>
      <c r="K32" s="39">
        <v>2.8</v>
      </c>
      <c r="L32" s="39">
        <v>1.5</v>
      </c>
      <c r="M32" s="39">
        <v>1.53</v>
      </c>
      <c r="N32" s="39"/>
      <c r="O32" s="39"/>
      <c r="P32" s="39"/>
      <c r="Q32" s="39"/>
      <c r="R32" s="30">
        <f t="shared" si="23"/>
        <v>1.8114285714285712</v>
      </c>
      <c r="S32" s="31">
        <f t="shared" si="24"/>
        <v>0.48381913188809911</v>
      </c>
      <c r="T32" s="32">
        <f t="shared" si="25"/>
        <v>0.26709258069532288</v>
      </c>
      <c r="U32" s="30">
        <f t="shared" si="26"/>
        <v>2.2952477033166705</v>
      </c>
      <c r="V32" s="30">
        <f t="shared" si="27"/>
        <v>1.3276094395404721</v>
      </c>
      <c r="W32" s="33">
        <v>1.81</v>
      </c>
      <c r="X32" s="34">
        <f t="shared" si="28"/>
        <v>3062.52</v>
      </c>
      <c r="Y32" s="3"/>
    </row>
    <row r="33" spans="1:25" ht="147" customHeight="1" x14ac:dyDescent="0.25">
      <c r="A33" s="24">
        <v>14</v>
      </c>
      <c r="B33" s="56" t="s">
        <v>44</v>
      </c>
      <c r="C33" s="25" t="s">
        <v>33</v>
      </c>
      <c r="D33" s="37">
        <v>8609</v>
      </c>
      <c r="E33" s="38">
        <v>7</v>
      </c>
      <c r="F33" s="27">
        <f t="shared" si="22"/>
        <v>60263</v>
      </c>
      <c r="G33" s="58"/>
      <c r="H33" s="39">
        <v>9.9</v>
      </c>
      <c r="I33" s="39">
        <v>8.6</v>
      </c>
      <c r="J33" s="39">
        <v>7.75</v>
      </c>
      <c r="K33" s="39">
        <v>7.39</v>
      </c>
      <c r="L33" s="39"/>
      <c r="M33" s="39"/>
      <c r="N33" s="39"/>
      <c r="O33" s="39"/>
      <c r="P33" s="39"/>
      <c r="Q33" s="39"/>
      <c r="R33" s="30">
        <f t="shared" si="23"/>
        <v>8.41</v>
      </c>
      <c r="S33" s="31">
        <f t="shared" si="24"/>
        <v>1.1153773651400045</v>
      </c>
      <c r="T33" s="32">
        <f t="shared" si="25"/>
        <v>0.13262513259690897</v>
      </c>
      <c r="U33" s="30">
        <f t="shared" si="26"/>
        <v>9.5253773651400042</v>
      </c>
      <c r="V33" s="30">
        <f t="shared" si="27"/>
        <v>7.2946226348599961</v>
      </c>
      <c r="W33" s="33">
        <v>8.41</v>
      </c>
      <c r="X33" s="34">
        <f t="shared" si="28"/>
        <v>72401.69</v>
      </c>
      <c r="Y33" s="3"/>
    </row>
    <row r="34" spans="1:25" ht="139.5" customHeight="1" x14ac:dyDescent="0.25">
      <c r="A34" s="24">
        <v>15</v>
      </c>
      <c r="B34" s="56" t="s">
        <v>45</v>
      </c>
      <c r="C34" s="25" t="s">
        <v>33</v>
      </c>
      <c r="D34" s="37">
        <v>2865</v>
      </c>
      <c r="E34" s="38">
        <v>7</v>
      </c>
      <c r="F34" s="27">
        <f t="shared" si="22"/>
        <v>20055</v>
      </c>
      <c r="G34" s="58"/>
      <c r="H34" s="39">
        <v>9.9</v>
      </c>
      <c r="I34" s="39">
        <v>8.6</v>
      </c>
      <c r="J34" s="39">
        <v>7.75</v>
      </c>
      <c r="K34" s="39">
        <v>7.39</v>
      </c>
      <c r="L34" s="39"/>
      <c r="M34" s="39"/>
      <c r="N34" s="39"/>
      <c r="O34" s="39"/>
      <c r="P34" s="39"/>
      <c r="Q34" s="39"/>
      <c r="R34" s="30">
        <f t="shared" si="23"/>
        <v>8.41</v>
      </c>
      <c r="S34" s="31">
        <f t="shared" si="24"/>
        <v>1.1153773651400045</v>
      </c>
      <c r="T34" s="32">
        <f t="shared" si="25"/>
        <v>0.13262513259690897</v>
      </c>
      <c r="U34" s="30">
        <f t="shared" si="26"/>
        <v>9.5253773651400042</v>
      </c>
      <c r="V34" s="30">
        <f t="shared" si="27"/>
        <v>7.2946226348599961</v>
      </c>
      <c r="W34" s="33">
        <v>8.41</v>
      </c>
      <c r="X34" s="34">
        <f t="shared" si="28"/>
        <v>24094.65</v>
      </c>
      <c r="Y34" s="3"/>
    </row>
    <row r="35" spans="1:25" ht="132" customHeight="1" x14ac:dyDescent="0.25">
      <c r="A35" s="24">
        <v>16</v>
      </c>
      <c r="B35" s="60" t="s">
        <v>46</v>
      </c>
      <c r="C35" s="25" t="s">
        <v>19</v>
      </c>
      <c r="D35" s="37">
        <v>11787</v>
      </c>
      <c r="E35" s="128">
        <v>4.9999159999999998</v>
      </c>
      <c r="F35" s="27">
        <v>58934</v>
      </c>
      <c r="G35" s="58"/>
      <c r="H35" s="39">
        <v>6.9</v>
      </c>
      <c r="I35" s="39">
        <v>5</v>
      </c>
      <c r="J35" s="39">
        <v>6</v>
      </c>
      <c r="K35" s="39">
        <v>5.03</v>
      </c>
      <c r="L35" s="39"/>
      <c r="M35" s="39"/>
      <c r="N35" s="39"/>
      <c r="O35" s="39"/>
      <c r="P35" s="39"/>
      <c r="Q35" s="39"/>
      <c r="R35" s="30">
        <f t="shared" si="23"/>
        <v>5.7324999999999999</v>
      </c>
      <c r="S35" s="31">
        <f t="shared" si="24"/>
        <v>0.90639855104327183</v>
      </c>
      <c r="T35" s="32">
        <f t="shared" si="25"/>
        <v>0.15811575247156945</v>
      </c>
      <c r="U35" s="30">
        <f t="shared" si="26"/>
        <v>6.6388985510432716</v>
      </c>
      <c r="V35" s="30">
        <f t="shared" si="27"/>
        <v>4.8261014489567282</v>
      </c>
      <c r="W35" s="33">
        <v>5.73</v>
      </c>
      <c r="X35" s="34">
        <f t="shared" si="28"/>
        <v>67539.510000000009</v>
      </c>
      <c r="Y35" s="3"/>
    </row>
    <row r="36" spans="1:25" ht="162" customHeight="1" x14ac:dyDescent="0.25">
      <c r="A36" s="24">
        <v>17</v>
      </c>
      <c r="B36" s="56" t="s">
        <v>47</v>
      </c>
      <c r="C36" s="25" t="s">
        <v>19</v>
      </c>
      <c r="D36" s="37">
        <v>6167</v>
      </c>
      <c r="E36" s="38">
        <v>12</v>
      </c>
      <c r="F36" s="27">
        <f t="shared" si="22"/>
        <v>74004</v>
      </c>
      <c r="G36" s="58"/>
      <c r="H36" s="58">
        <v>17.43</v>
      </c>
      <c r="I36" s="58">
        <v>13.6</v>
      </c>
      <c r="J36" s="58"/>
      <c r="K36" s="58"/>
      <c r="L36" s="39"/>
      <c r="M36" s="39"/>
      <c r="N36" s="39"/>
      <c r="O36" s="39">
        <v>14.8</v>
      </c>
      <c r="P36" s="39">
        <v>15.89</v>
      </c>
      <c r="Q36" s="39">
        <v>15.2</v>
      </c>
      <c r="R36" s="30">
        <f t="shared" si="23"/>
        <v>15.384</v>
      </c>
      <c r="S36" s="31">
        <f t="shared" si="24"/>
        <v>1.4141888134191982</v>
      </c>
      <c r="T36" s="32">
        <f t="shared" si="25"/>
        <v>9.192594991024429E-2</v>
      </c>
      <c r="U36" s="30">
        <f t="shared" si="26"/>
        <v>16.798188813419198</v>
      </c>
      <c r="V36" s="30">
        <f t="shared" si="27"/>
        <v>13.969811186580802</v>
      </c>
      <c r="W36" s="33">
        <v>15.38</v>
      </c>
      <c r="X36" s="34">
        <f t="shared" si="28"/>
        <v>94848.46</v>
      </c>
      <c r="Y36" s="3"/>
    </row>
    <row r="37" spans="1:25" ht="133.5" customHeight="1" x14ac:dyDescent="0.25">
      <c r="A37" s="24">
        <v>18</v>
      </c>
      <c r="B37" s="56" t="s">
        <v>48</v>
      </c>
      <c r="C37" s="25" t="s">
        <v>19</v>
      </c>
      <c r="D37" s="37">
        <v>2053</v>
      </c>
      <c r="E37" s="38">
        <v>12</v>
      </c>
      <c r="F37" s="27">
        <f t="shared" si="22"/>
        <v>24636</v>
      </c>
      <c r="G37" s="58"/>
      <c r="H37" s="58">
        <v>17.43</v>
      </c>
      <c r="I37" s="58">
        <v>13.6</v>
      </c>
      <c r="J37" s="58"/>
      <c r="K37" s="58"/>
      <c r="L37" s="39"/>
      <c r="M37" s="39"/>
      <c r="N37" s="39"/>
      <c r="O37" s="39">
        <v>14.8</v>
      </c>
      <c r="P37" s="39">
        <v>15.89</v>
      </c>
      <c r="Q37" s="39">
        <v>15.2</v>
      </c>
      <c r="R37" s="30">
        <f t="shared" si="23"/>
        <v>15.384</v>
      </c>
      <c r="S37" s="31">
        <f t="shared" si="24"/>
        <v>1.4141888134191982</v>
      </c>
      <c r="T37" s="32">
        <f t="shared" si="25"/>
        <v>9.192594991024429E-2</v>
      </c>
      <c r="U37" s="30">
        <f t="shared" si="26"/>
        <v>16.798188813419198</v>
      </c>
      <c r="V37" s="30">
        <f t="shared" si="27"/>
        <v>13.969811186580802</v>
      </c>
      <c r="W37" s="33">
        <v>15.38</v>
      </c>
      <c r="X37" s="34">
        <f t="shared" si="28"/>
        <v>31575.140000000003</v>
      </c>
      <c r="Y37" s="3"/>
    </row>
    <row r="38" spans="1:25" ht="30" customHeight="1" x14ac:dyDescent="0.25">
      <c r="A38" s="24">
        <v>19</v>
      </c>
      <c r="B38" s="60" t="s">
        <v>49</v>
      </c>
      <c r="C38" s="25" t="s">
        <v>19</v>
      </c>
      <c r="D38" s="37">
        <v>3125</v>
      </c>
      <c r="E38" s="38">
        <v>8</v>
      </c>
      <c r="F38" s="27">
        <f t="shared" si="22"/>
        <v>25000</v>
      </c>
      <c r="G38" s="58"/>
      <c r="H38" s="58">
        <v>8.4</v>
      </c>
      <c r="I38" s="58">
        <v>11.5</v>
      </c>
      <c r="J38" s="58">
        <v>9.0299999999999994</v>
      </c>
      <c r="K38" s="58"/>
      <c r="L38" s="39"/>
      <c r="M38" s="39"/>
      <c r="N38" s="39"/>
      <c r="O38" s="39"/>
      <c r="P38" s="39"/>
      <c r="Q38" s="39"/>
      <c r="R38" s="30">
        <f t="shared" si="23"/>
        <v>9.6433333333333326</v>
      </c>
      <c r="S38" s="31">
        <f t="shared" si="24"/>
        <v>1.6384850726611311</v>
      </c>
      <c r="T38" s="32">
        <f t="shared" si="25"/>
        <v>0.16990857995103331</v>
      </c>
      <c r="U38" s="30">
        <f t="shared" si="26"/>
        <v>11.281818405994464</v>
      </c>
      <c r="V38" s="30">
        <f t="shared" si="27"/>
        <v>8.0048482606722011</v>
      </c>
      <c r="W38" s="33">
        <v>9.64</v>
      </c>
      <c r="X38" s="34">
        <f t="shared" si="28"/>
        <v>30125</v>
      </c>
      <c r="Y38" s="3"/>
    </row>
    <row r="39" spans="1:25" ht="33" customHeight="1" x14ac:dyDescent="0.25">
      <c r="A39" s="24">
        <v>20</v>
      </c>
      <c r="B39" s="60" t="s">
        <v>50</v>
      </c>
      <c r="C39" s="25" t="s">
        <v>19</v>
      </c>
      <c r="D39" s="37">
        <v>18383</v>
      </c>
      <c r="E39" s="38">
        <v>0.46</v>
      </c>
      <c r="F39" s="27">
        <f t="shared" si="22"/>
        <v>8456.18</v>
      </c>
      <c r="G39" s="58"/>
      <c r="H39" s="39">
        <v>0.56000000000000005</v>
      </c>
      <c r="I39" s="39">
        <v>0.89</v>
      </c>
      <c r="J39" s="39">
        <v>0.99</v>
      </c>
      <c r="K39" s="39">
        <v>0.9</v>
      </c>
      <c r="L39" s="39">
        <v>0.73</v>
      </c>
      <c r="M39" s="39"/>
      <c r="N39" s="39"/>
      <c r="O39" s="39"/>
      <c r="P39" s="39"/>
      <c r="Q39" s="39"/>
      <c r="R39" s="30">
        <f t="shared" si="23"/>
        <v>0.81400000000000006</v>
      </c>
      <c r="S39" s="31">
        <f t="shared" si="24"/>
        <v>0.17008821240756192</v>
      </c>
      <c r="T39" s="32">
        <f t="shared" si="25"/>
        <v>0.2089535778962677</v>
      </c>
      <c r="U39" s="30">
        <f t="shared" si="26"/>
        <v>0.98408821240756195</v>
      </c>
      <c r="V39" s="30">
        <f t="shared" si="27"/>
        <v>0.64391178759243817</v>
      </c>
      <c r="W39" s="33">
        <v>0.81</v>
      </c>
      <c r="X39" s="34">
        <f t="shared" si="28"/>
        <v>14890.230000000001</v>
      </c>
      <c r="Y39" s="3"/>
    </row>
    <row r="40" spans="1:25" ht="30.75" customHeight="1" x14ac:dyDescent="0.25">
      <c r="A40" s="24">
        <v>22</v>
      </c>
      <c r="B40" s="60" t="s">
        <v>51</v>
      </c>
      <c r="C40" s="25" t="s">
        <v>19</v>
      </c>
      <c r="D40" s="37">
        <v>1417</v>
      </c>
      <c r="E40" s="38">
        <v>17</v>
      </c>
      <c r="F40" s="27">
        <f t="shared" si="22"/>
        <v>24089</v>
      </c>
      <c r="G40" s="58">
        <v>18.18</v>
      </c>
      <c r="H40" s="39">
        <v>19.899999999999999</v>
      </c>
      <c r="I40" s="39">
        <v>19.45</v>
      </c>
      <c r="J40" s="39">
        <v>19.34</v>
      </c>
      <c r="K40" s="39">
        <v>20.11</v>
      </c>
      <c r="L40" s="39">
        <v>19.5</v>
      </c>
      <c r="M40" s="39">
        <v>20.149999999999999</v>
      </c>
      <c r="N40" s="39"/>
      <c r="O40" s="39"/>
      <c r="P40" s="39"/>
      <c r="Q40" s="39"/>
      <c r="R40" s="30">
        <f t="shared" si="23"/>
        <v>19.518571428571427</v>
      </c>
      <c r="S40" s="31">
        <f t="shared" si="24"/>
        <v>0.67363265388559657</v>
      </c>
      <c r="T40" s="32">
        <f t="shared" si="25"/>
        <v>3.45123953538694E-2</v>
      </c>
      <c r="U40" s="30">
        <f t="shared" si="26"/>
        <v>20.192204082457025</v>
      </c>
      <c r="V40" s="30">
        <f t="shared" si="27"/>
        <v>18.844938774685829</v>
      </c>
      <c r="W40" s="33">
        <v>19.52</v>
      </c>
      <c r="X40" s="34">
        <f t="shared" si="28"/>
        <v>27659.84</v>
      </c>
      <c r="Y40" s="3"/>
    </row>
    <row r="41" spans="1:25" ht="31.5" customHeight="1" x14ac:dyDescent="0.25">
      <c r="A41" s="24">
        <v>23</v>
      </c>
      <c r="B41" s="60" t="s">
        <v>52</v>
      </c>
      <c r="C41" s="25" t="s">
        <v>19</v>
      </c>
      <c r="D41" s="37">
        <v>1223</v>
      </c>
      <c r="E41" s="128">
        <v>22.799182999999999</v>
      </c>
      <c r="F41" s="27">
        <f t="shared" si="22"/>
        <v>27883.400808999999</v>
      </c>
      <c r="G41" s="58">
        <v>24.69</v>
      </c>
      <c r="H41" s="39">
        <v>23.39</v>
      </c>
      <c r="I41" s="39">
        <v>25.42</v>
      </c>
      <c r="J41" s="39">
        <v>24</v>
      </c>
      <c r="K41" s="39">
        <v>26</v>
      </c>
      <c r="L41" s="39">
        <v>27.91</v>
      </c>
      <c r="M41" s="39"/>
      <c r="N41" s="39"/>
      <c r="O41" s="39"/>
      <c r="P41" s="39"/>
      <c r="Q41" s="39"/>
      <c r="R41" s="30">
        <f t="shared" si="23"/>
        <v>25.234999999999999</v>
      </c>
      <c r="S41" s="31">
        <f t="shared" si="24"/>
        <v>1.6125352709320808</v>
      </c>
      <c r="T41" s="32">
        <f t="shared" si="25"/>
        <v>6.3900743845138927E-2</v>
      </c>
      <c r="U41" s="30">
        <f t="shared" si="26"/>
        <v>26.847535270932081</v>
      </c>
      <c r="V41" s="30">
        <f t="shared" si="27"/>
        <v>23.622464729067918</v>
      </c>
      <c r="W41" s="33">
        <v>25.24</v>
      </c>
      <c r="X41" s="34">
        <f t="shared" si="28"/>
        <v>30868.519999999997</v>
      </c>
      <c r="Y41" s="3"/>
    </row>
    <row r="42" spans="1:25" ht="27.75" customHeight="1" x14ac:dyDescent="0.25">
      <c r="A42" s="24">
        <v>24</v>
      </c>
      <c r="B42" s="56" t="s">
        <v>53</v>
      </c>
      <c r="C42" s="25" t="s">
        <v>23</v>
      </c>
      <c r="D42" s="37">
        <v>3709</v>
      </c>
      <c r="E42" s="129">
        <v>42.999730999999997</v>
      </c>
      <c r="F42" s="27">
        <f t="shared" si="22"/>
        <v>159486.00227899998</v>
      </c>
      <c r="G42" s="58"/>
      <c r="H42" s="39">
        <v>44.46</v>
      </c>
      <c r="I42" s="39">
        <v>49.06</v>
      </c>
      <c r="J42" s="39">
        <v>55</v>
      </c>
      <c r="K42" s="39"/>
      <c r="L42" s="39"/>
      <c r="M42" s="39"/>
      <c r="N42" s="39"/>
      <c r="O42" s="39"/>
      <c r="P42" s="39"/>
      <c r="Q42" s="39"/>
      <c r="R42" s="30">
        <f t="shared" si="23"/>
        <v>49.506666666666668</v>
      </c>
      <c r="S42" s="31">
        <f t="shared" si="24"/>
        <v>5.2841776402135956</v>
      </c>
      <c r="T42" s="32">
        <f t="shared" si="25"/>
        <v>0.10673668812712622</v>
      </c>
      <c r="U42" s="30">
        <f t="shared" si="26"/>
        <v>54.79084430688026</v>
      </c>
      <c r="V42" s="30">
        <f t="shared" si="27"/>
        <v>44.222489026453076</v>
      </c>
      <c r="W42" s="33">
        <v>49.51</v>
      </c>
      <c r="X42" s="34">
        <f t="shared" si="28"/>
        <v>183632.59</v>
      </c>
      <c r="Y42" s="3"/>
    </row>
    <row r="43" spans="1:25" ht="40.5" customHeight="1" x14ac:dyDescent="0.25">
      <c r="A43" s="24">
        <v>25</v>
      </c>
      <c r="B43" s="72" t="s">
        <v>54</v>
      </c>
      <c r="C43" s="25" t="s">
        <v>23</v>
      </c>
      <c r="D43" s="37">
        <v>1221</v>
      </c>
      <c r="E43" s="38">
        <v>43</v>
      </c>
      <c r="F43" s="27">
        <f t="shared" si="22"/>
        <v>52503</v>
      </c>
      <c r="G43" s="58"/>
      <c r="H43" s="39">
        <v>44.46</v>
      </c>
      <c r="I43" s="39">
        <v>49.06</v>
      </c>
      <c r="J43" s="39">
        <v>55</v>
      </c>
      <c r="K43" s="58"/>
      <c r="L43" s="58"/>
      <c r="M43" s="39"/>
      <c r="N43" s="39"/>
      <c r="O43" s="39"/>
      <c r="P43" s="39"/>
      <c r="Q43" s="39"/>
      <c r="R43" s="30">
        <f t="shared" si="23"/>
        <v>49.506666666666668</v>
      </c>
      <c r="S43" s="31">
        <f t="shared" si="24"/>
        <v>5.2841776402135956</v>
      </c>
      <c r="T43" s="32">
        <f t="shared" si="25"/>
        <v>0.10673668812712622</v>
      </c>
      <c r="U43" s="30">
        <f t="shared" si="26"/>
        <v>54.79084430688026</v>
      </c>
      <c r="V43" s="30">
        <f t="shared" si="27"/>
        <v>44.222489026453076</v>
      </c>
      <c r="W43" s="33">
        <v>49.51</v>
      </c>
      <c r="X43" s="34">
        <f t="shared" si="28"/>
        <v>60451.71</v>
      </c>
      <c r="Y43" s="3"/>
    </row>
    <row r="44" spans="1:25" ht="52.5" customHeight="1" x14ac:dyDescent="0.25">
      <c r="A44" s="24">
        <v>26</v>
      </c>
      <c r="B44" s="56" t="s">
        <v>55</v>
      </c>
      <c r="C44" s="25" t="s">
        <v>23</v>
      </c>
      <c r="D44" s="37">
        <v>2353</v>
      </c>
      <c r="E44" s="38">
        <v>39</v>
      </c>
      <c r="F44" s="27">
        <f t="shared" si="22"/>
        <v>91767</v>
      </c>
      <c r="G44" s="58">
        <v>44.65</v>
      </c>
      <c r="H44" s="58">
        <v>48.98</v>
      </c>
      <c r="I44" s="58">
        <v>45</v>
      </c>
      <c r="J44" s="58">
        <v>43</v>
      </c>
      <c r="K44" s="58">
        <v>45.5</v>
      </c>
      <c r="L44" s="39">
        <v>46.12</v>
      </c>
      <c r="M44" s="39">
        <v>48</v>
      </c>
      <c r="N44" s="39">
        <v>58</v>
      </c>
      <c r="O44" s="39"/>
      <c r="P44" s="39"/>
      <c r="Q44" s="39"/>
      <c r="R44" s="30">
        <f t="shared" si="23"/>
        <v>47.40625</v>
      </c>
      <c r="S44" s="31">
        <f t="shared" si="24"/>
        <v>4.6774075160743234</v>
      </c>
      <c r="T44" s="32">
        <f t="shared" si="25"/>
        <v>9.8666473641646907E-2</v>
      </c>
      <c r="U44" s="30">
        <f t="shared" si="26"/>
        <v>52.083657516074325</v>
      </c>
      <c r="V44" s="30">
        <f t="shared" si="27"/>
        <v>42.728842483925675</v>
      </c>
      <c r="W44" s="33">
        <v>47.41</v>
      </c>
      <c r="X44" s="34">
        <f t="shared" si="28"/>
        <v>111555.73</v>
      </c>
      <c r="Y44" s="3"/>
    </row>
    <row r="45" spans="1:25" ht="40.5" customHeight="1" x14ac:dyDescent="0.25">
      <c r="A45" s="24">
        <v>27</v>
      </c>
      <c r="B45" s="56" t="s">
        <v>56</v>
      </c>
      <c r="C45" s="25" t="s">
        <v>23</v>
      </c>
      <c r="D45" s="42">
        <v>770</v>
      </c>
      <c r="E45" s="38">
        <v>39</v>
      </c>
      <c r="F45" s="27">
        <f t="shared" si="22"/>
        <v>30030</v>
      </c>
      <c r="G45" s="58">
        <v>44.65</v>
      </c>
      <c r="H45" s="58">
        <v>48.98</v>
      </c>
      <c r="I45" s="58">
        <v>45</v>
      </c>
      <c r="J45" s="58">
        <v>43</v>
      </c>
      <c r="K45" s="58">
        <v>45.5</v>
      </c>
      <c r="L45" s="39">
        <v>46.12</v>
      </c>
      <c r="M45" s="39">
        <v>48</v>
      </c>
      <c r="N45" s="39">
        <v>58</v>
      </c>
      <c r="O45" s="39"/>
      <c r="P45" s="39"/>
      <c r="Q45" s="39"/>
      <c r="R45" s="30">
        <f t="shared" si="23"/>
        <v>47.40625</v>
      </c>
      <c r="S45" s="31">
        <f t="shared" si="24"/>
        <v>4.6774075160743234</v>
      </c>
      <c r="T45" s="32">
        <f>S45/R45</f>
        <v>9.8666473641646907E-2</v>
      </c>
      <c r="U45" s="30">
        <f t="shared" si="26"/>
        <v>52.083657516074325</v>
      </c>
      <c r="V45" s="30">
        <f>R45-S45</f>
        <v>42.728842483925675</v>
      </c>
      <c r="W45" s="33">
        <v>47.41</v>
      </c>
      <c r="X45" s="34">
        <f t="shared" si="28"/>
        <v>36505.699999999997</v>
      </c>
      <c r="Y45" s="3"/>
    </row>
    <row r="46" spans="1:25" ht="29.25" customHeight="1" x14ac:dyDescent="0.25">
      <c r="A46" s="24">
        <v>28</v>
      </c>
      <c r="B46" s="60" t="s">
        <v>57</v>
      </c>
      <c r="C46" s="25" t="s">
        <v>165</v>
      </c>
      <c r="D46" s="37">
        <v>1890</v>
      </c>
      <c r="E46" s="38">
        <v>13.8</v>
      </c>
      <c r="F46" s="27">
        <f t="shared" si="22"/>
        <v>26082</v>
      </c>
      <c r="G46" s="58">
        <v>14.56</v>
      </c>
      <c r="H46" s="39">
        <v>14.76</v>
      </c>
      <c r="I46" s="39">
        <v>16.71</v>
      </c>
      <c r="J46" s="39">
        <v>19.899999999999999</v>
      </c>
      <c r="K46" s="39">
        <v>17.940000000000001</v>
      </c>
      <c r="L46" s="39">
        <v>18.149999999999999</v>
      </c>
      <c r="M46" s="39">
        <v>23.88</v>
      </c>
      <c r="N46" s="39">
        <v>18.350000000000001</v>
      </c>
      <c r="O46" s="39"/>
      <c r="P46" s="39"/>
      <c r="Q46" s="39"/>
      <c r="R46" s="30">
        <f t="shared" si="23"/>
        <v>18.03125</v>
      </c>
      <c r="S46" s="31">
        <f t="shared" si="24"/>
        <v>2.983777268114066</v>
      </c>
      <c r="T46" s="32">
        <f>S46/R46</f>
        <v>0.16547811538934162</v>
      </c>
      <c r="U46" s="30">
        <f>SUM(R46,S46)</f>
        <v>21.015027268114068</v>
      </c>
      <c r="V46" s="30">
        <f>R46-S46</f>
        <v>15.047472731885934</v>
      </c>
      <c r="W46" s="33">
        <v>18.03</v>
      </c>
      <c r="X46" s="34">
        <f t="shared" si="28"/>
        <v>34076.700000000004</v>
      </c>
      <c r="Y46" s="3"/>
    </row>
    <row r="47" spans="1:25" ht="29.25" customHeight="1" x14ac:dyDescent="0.25">
      <c r="A47" s="24">
        <v>30</v>
      </c>
      <c r="B47" s="60" t="s">
        <v>58</v>
      </c>
      <c r="C47" s="25" t="s">
        <v>19</v>
      </c>
      <c r="D47" s="37">
        <v>2100</v>
      </c>
      <c r="E47" s="38">
        <v>2.5</v>
      </c>
      <c r="F47" s="27">
        <f t="shared" si="22"/>
        <v>5250</v>
      </c>
      <c r="G47" s="58"/>
      <c r="H47" s="39">
        <v>3.02</v>
      </c>
      <c r="I47" s="39">
        <v>2.99</v>
      </c>
      <c r="J47" s="39">
        <v>2.62</v>
      </c>
      <c r="K47" s="39">
        <v>3.92</v>
      </c>
      <c r="L47" s="39"/>
      <c r="M47" s="39"/>
      <c r="N47" s="39"/>
      <c r="O47" s="39"/>
      <c r="P47" s="39"/>
      <c r="Q47" s="39"/>
      <c r="R47" s="30">
        <f t="shared" si="23"/>
        <v>3.1374999999999997</v>
      </c>
      <c r="S47" s="31">
        <f t="shared" si="24"/>
        <v>0.55247171873318768</v>
      </c>
      <c r="T47" s="32">
        <f t="shared" ref="T47:T49" si="29">S47/R47</f>
        <v>0.17608660358029887</v>
      </c>
      <c r="U47" s="30">
        <f t="shared" ref="U47:U95" si="30">SUM(R47,S47)</f>
        <v>3.6899717187331875</v>
      </c>
      <c r="V47" s="30">
        <f t="shared" ref="V47:V49" si="31">R47-S47</f>
        <v>2.5850282812668119</v>
      </c>
      <c r="W47" s="33">
        <v>3.14</v>
      </c>
      <c r="X47" s="34">
        <f t="shared" si="28"/>
        <v>6594</v>
      </c>
      <c r="Y47" s="3"/>
    </row>
    <row r="48" spans="1:25" ht="29.25" customHeight="1" x14ac:dyDescent="0.25">
      <c r="A48" s="24">
        <v>32</v>
      </c>
      <c r="B48" s="60" t="s">
        <v>59</v>
      </c>
      <c r="C48" s="25" t="s">
        <v>19</v>
      </c>
      <c r="D48" s="37">
        <v>2383</v>
      </c>
      <c r="E48" s="38">
        <v>2.2000000000000002</v>
      </c>
      <c r="F48" s="27">
        <f t="shared" si="22"/>
        <v>5242.6000000000004</v>
      </c>
      <c r="G48" s="58"/>
      <c r="H48" s="39">
        <v>2.36</v>
      </c>
      <c r="I48" s="39">
        <v>3.5</v>
      </c>
      <c r="J48" s="39">
        <v>3</v>
      </c>
      <c r="K48" s="39">
        <v>3</v>
      </c>
      <c r="L48" s="39">
        <v>2.2000000000000002</v>
      </c>
      <c r="M48" s="39"/>
      <c r="N48" s="39"/>
      <c r="O48" s="39"/>
      <c r="P48" s="39"/>
      <c r="Q48" s="39"/>
      <c r="R48" s="30">
        <f t="shared" si="23"/>
        <v>2.8119999999999998</v>
      </c>
      <c r="S48" s="31">
        <f t="shared" si="24"/>
        <v>0.5298301614668649</v>
      </c>
      <c r="T48" s="32">
        <f t="shared" si="29"/>
        <v>0.18841755386446121</v>
      </c>
      <c r="U48" s="30">
        <f t="shared" si="30"/>
        <v>3.3418301614668646</v>
      </c>
      <c r="V48" s="30">
        <f t="shared" si="31"/>
        <v>2.282169838533135</v>
      </c>
      <c r="W48" s="33">
        <v>2.81</v>
      </c>
      <c r="X48" s="34">
        <f t="shared" si="28"/>
        <v>6696.2300000000005</v>
      </c>
      <c r="Y48" s="3"/>
    </row>
    <row r="49" spans="1:25" ht="29.25" customHeight="1" x14ac:dyDescent="0.25">
      <c r="A49" s="24">
        <v>33</v>
      </c>
      <c r="B49" s="60" t="s">
        <v>60</v>
      </c>
      <c r="C49" s="25" t="s">
        <v>19</v>
      </c>
      <c r="D49" s="37">
        <v>3375</v>
      </c>
      <c r="E49" s="38">
        <v>4</v>
      </c>
      <c r="F49" s="27">
        <f t="shared" si="22"/>
        <v>13500</v>
      </c>
      <c r="G49" s="58"/>
      <c r="H49" s="39">
        <v>4</v>
      </c>
      <c r="I49" s="39">
        <v>4.6399999999999997</v>
      </c>
      <c r="J49" s="39">
        <v>6.5</v>
      </c>
      <c r="K49" s="39"/>
      <c r="L49" s="39"/>
      <c r="M49" s="39"/>
      <c r="N49" s="39"/>
      <c r="O49" s="39"/>
      <c r="P49" s="39"/>
      <c r="Q49" s="39"/>
      <c r="R49" s="30">
        <f t="shared" si="23"/>
        <v>5.0466666666666669</v>
      </c>
      <c r="S49" s="31">
        <f t="shared" si="24"/>
        <v>1.298665982203788</v>
      </c>
      <c r="T49" s="32">
        <f t="shared" si="29"/>
        <v>0.25733143636798972</v>
      </c>
      <c r="U49" s="30">
        <f t="shared" si="30"/>
        <v>6.3453326488704551</v>
      </c>
      <c r="V49" s="30">
        <f t="shared" si="31"/>
        <v>3.7480006844628786</v>
      </c>
      <c r="W49" s="33">
        <v>5.05</v>
      </c>
      <c r="X49" s="34">
        <f t="shared" si="28"/>
        <v>17043.75</v>
      </c>
      <c r="Y49" s="3"/>
    </row>
    <row r="50" spans="1:25" ht="29.25" customHeight="1" x14ac:dyDescent="0.25">
      <c r="A50" s="24">
        <v>34</v>
      </c>
      <c r="B50" s="60" t="s">
        <v>61</v>
      </c>
      <c r="C50" s="25" t="s">
        <v>166</v>
      </c>
      <c r="D50" s="37">
        <v>5752</v>
      </c>
      <c r="E50" s="38">
        <v>3.5</v>
      </c>
      <c r="F50" s="27">
        <f t="shared" si="22"/>
        <v>20132</v>
      </c>
      <c r="G50" s="58">
        <v>6</v>
      </c>
      <c r="H50" s="39">
        <v>5.45</v>
      </c>
      <c r="I50" s="39">
        <v>4</v>
      </c>
      <c r="J50" s="39">
        <v>4.8499999999999996</v>
      </c>
      <c r="K50" s="39">
        <v>4.4000000000000004</v>
      </c>
      <c r="L50" s="39">
        <v>4.8499999999999996</v>
      </c>
      <c r="M50" s="39">
        <v>4.9800000000000004</v>
      </c>
      <c r="N50" s="39"/>
      <c r="O50" s="39"/>
      <c r="P50" s="39"/>
      <c r="Q50" s="39"/>
      <c r="R50" s="30">
        <f t="shared" si="23"/>
        <v>4.9328571428571433</v>
      </c>
      <c r="S50" s="31">
        <f t="shared" si="24"/>
        <v>0.65527893006754578</v>
      </c>
      <c r="T50" s="32">
        <f>S50/R50</f>
        <v>0.13283963250717695</v>
      </c>
      <c r="U50" s="30">
        <f t="shared" si="30"/>
        <v>5.5881360729246889</v>
      </c>
      <c r="V50" s="30">
        <f>R50-S50</f>
        <v>4.2775782127895976</v>
      </c>
      <c r="W50" s="33">
        <v>4.93</v>
      </c>
      <c r="X50" s="34">
        <f t="shared" si="28"/>
        <v>28357.359999999997</v>
      </c>
      <c r="Y50" s="3"/>
    </row>
    <row r="51" spans="1:25" ht="29.25" customHeight="1" x14ac:dyDescent="0.25">
      <c r="A51" s="24">
        <v>36</v>
      </c>
      <c r="B51" s="60" t="s">
        <v>62</v>
      </c>
      <c r="C51" s="25" t="s">
        <v>166</v>
      </c>
      <c r="D51" s="37">
        <v>10706</v>
      </c>
      <c r="E51" s="38">
        <v>4</v>
      </c>
      <c r="F51" s="27">
        <f t="shared" si="22"/>
        <v>42824</v>
      </c>
      <c r="G51" s="58">
        <v>6.03</v>
      </c>
      <c r="H51" s="39">
        <v>6.81</v>
      </c>
      <c r="I51" s="39">
        <v>4.7</v>
      </c>
      <c r="J51" s="39">
        <v>5.3</v>
      </c>
      <c r="K51" s="39">
        <v>4.9800000000000004</v>
      </c>
      <c r="L51" s="39"/>
      <c r="M51" s="39"/>
      <c r="N51" s="39"/>
      <c r="O51" s="39"/>
      <c r="P51" s="39"/>
      <c r="Q51" s="39"/>
      <c r="R51" s="30">
        <f t="shared" si="23"/>
        <v>5.5640000000000001</v>
      </c>
      <c r="S51" s="31">
        <f t="shared" si="24"/>
        <v>0.85541218134885066</v>
      </c>
      <c r="T51" s="32">
        <f t="shared" ref="T51:T58" si="32">S51/R51</f>
        <v>0.15374050707204362</v>
      </c>
      <c r="U51" s="30">
        <f t="shared" si="30"/>
        <v>6.4194121813488509</v>
      </c>
      <c r="V51" s="30">
        <f t="shared" ref="V51:V114" si="33">R51-S51</f>
        <v>4.7085878186511492</v>
      </c>
      <c r="W51" s="33">
        <v>5.56</v>
      </c>
      <c r="X51" s="34">
        <f t="shared" si="28"/>
        <v>59525.359999999993</v>
      </c>
      <c r="Y51" s="3"/>
    </row>
    <row r="52" spans="1:25" ht="29.25" customHeight="1" x14ac:dyDescent="0.25">
      <c r="A52" s="24">
        <v>37</v>
      </c>
      <c r="B52" s="60" t="s">
        <v>63</v>
      </c>
      <c r="C52" s="25" t="s">
        <v>166</v>
      </c>
      <c r="D52" s="37">
        <v>4479</v>
      </c>
      <c r="E52" s="38">
        <v>4</v>
      </c>
      <c r="F52" s="27">
        <f t="shared" si="22"/>
        <v>17916</v>
      </c>
      <c r="G52" s="58">
        <v>6.08</v>
      </c>
      <c r="H52" s="39">
        <v>4</v>
      </c>
      <c r="I52" s="39">
        <v>4.3</v>
      </c>
      <c r="J52" s="39">
        <v>4.3899999999999997</v>
      </c>
      <c r="K52" s="39">
        <v>6.47</v>
      </c>
      <c r="L52" s="39"/>
      <c r="M52" s="39"/>
      <c r="N52" s="39"/>
      <c r="O52" s="39"/>
      <c r="P52" s="39"/>
      <c r="Q52" s="39"/>
      <c r="R52" s="30">
        <f t="shared" si="23"/>
        <v>5.048</v>
      </c>
      <c r="S52" s="31">
        <f t="shared" si="24"/>
        <v>1.1377477752120653</v>
      </c>
      <c r="T52" s="32">
        <f t="shared" si="32"/>
        <v>0.22538585087402244</v>
      </c>
      <c r="U52" s="30">
        <f t="shared" si="30"/>
        <v>6.1857477752120653</v>
      </c>
      <c r="V52" s="30">
        <f t="shared" si="33"/>
        <v>3.9102522247879348</v>
      </c>
      <c r="W52" s="33">
        <v>5.05</v>
      </c>
      <c r="X52" s="34">
        <f t="shared" si="28"/>
        <v>22618.95</v>
      </c>
      <c r="Y52" s="3"/>
    </row>
    <row r="53" spans="1:25" ht="29.25" customHeight="1" x14ac:dyDescent="0.25">
      <c r="A53" s="24">
        <v>38</v>
      </c>
      <c r="B53" s="60" t="s">
        <v>64</v>
      </c>
      <c r="C53" s="25" t="s">
        <v>166</v>
      </c>
      <c r="D53" s="37">
        <v>4453</v>
      </c>
      <c r="E53" s="38">
        <v>4</v>
      </c>
      <c r="F53" s="27">
        <f t="shared" si="22"/>
        <v>17812</v>
      </c>
      <c r="G53" s="58"/>
      <c r="H53" s="39">
        <v>4.1399999999999997</v>
      </c>
      <c r="I53" s="39">
        <v>4.5999999999999996</v>
      </c>
      <c r="J53" s="39">
        <v>5.85</v>
      </c>
      <c r="K53" s="39">
        <v>5.03</v>
      </c>
      <c r="L53" s="39">
        <v>6.32</v>
      </c>
      <c r="M53" s="39">
        <v>6</v>
      </c>
      <c r="N53" s="39">
        <v>5</v>
      </c>
      <c r="O53" s="39"/>
      <c r="P53" s="39"/>
      <c r="Q53" s="39"/>
      <c r="R53" s="30">
        <f t="shared" si="23"/>
        <v>5.2771428571428567</v>
      </c>
      <c r="S53" s="31">
        <f t="shared" si="24"/>
        <v>0.79872219379278009</v>
      </c>
      <c r="T53" s="32">
        <f t="shared" si="32"/>
        <v>0.15135504484432757</v>
      </c>
      <c r="U53" s="30">
        <f t="shared" si="30"/>
        <v>6.0758650509356364</v>
      </c>
      <c r="V53" s="30">
        <f t="shared" si="33"/>
        <v>4.4784206633500769</v>
      </c>
      <c r="W53" s="33">
        <v>5.28</v>
      </c>
      <c r="X53" s="34">
        <f t="shared" si="28"/>
        <v>23511.84</v>
      </c>
      <c r="Y53" s="3"/>
    </row>
    <row r="54" spans="1:25" ht="113.25" customHeight="1" x14ac:dyDescent="0.25">
      <c r="A54" s="24">
        <v>39</v>
      </c>
      <c r="B54" s="60" t="s">
        <v>65</v>
      </c>
      <c r="C54" s="25" t="s">
        <v>19</v>
      </c>
      <c r="D54" s="37">
        <v>2963</v>
      </c>
      <c r="E54" s="38">
        <v>4</v>
      </c>
      <c r="F54" s="27">
        <f t="shared" si="22"/>
        <v>11852</v>
      </c>
      <c r="G54" s="58"/>
      <c r="H54" s="58">
        <v>8.23</v>
      </c>
      <c r="I54" s="58">
        <v>6.13</v>
      </c>
      <c r="J54" s="58">
        <v>9.5</v>
      </c>
      <c r="K54" s="58">
        <v>7.83</v>
      </c>
      <c r="L54" s="58">
        <v>10</v>
      </c>
      <c r="M54" s="39"/>
      <c r="N54" s="39"/>
      <c r="O54" s="39"/>
      <c r="P54" s="39"/>
      <c r="Q54" s="39"/>
      <c r="R54" s="30">
        <f t="shared" si="23"/>
        <v>8.3379999999999992</v>
      </c>
      <c r="S54" s="31">
        <f t="shared" si="24"/>
        <v>1.52130536053746</v>
      </c>
      <c r="T54" s="32">
        <f t="shared" si="32"/>
        <v>0.18245446876198851</v>
      </c>
      <c r="U54" s="30">
        <f t="shared" si="30"/>
        <v>9.8593053605374585</v>
      </c>
      <c r="V54" s="30">
        <f t="shared" si="33"/>
        <v>6.816694639462539</v>
      </c>
      <c r="W54" s="33">
        <v>8.34</v>
      </c>
      <c r="X54" s="34">
        <f t="shared" si="28"/>
        <v>24711.42</v>
      </c>
      <c r="Y54" s="3"/>
    </row>
    <row r="55" spans="1:25" ht="111.75" customHeight="1" x14ac:dyDescent="0.25">
      <c r="A55" s="24">
        <v>40</v>
      </c>
      <c r="B55" s="60" t="s">
        <v>66</v>
      </c>
      <c r="C55" s="25" t="s">
        <v>19</v>
      </c>
      <c r="D55" s="37">
        <v>5818</v>
      </c>
      <c r="E55" s="38">
        <v>2.9</v>
      </c>
      <c r="F55" s="27">
        <f t="shared" si="22"/>
        <v>16872.2</v>
      </c>
      <c r="G55" s="58"/>
      <c r="H55" s="39">
        <v>6.05</v>
      </c>
      <c r="I55" s="39">
        <v>3.4</v>
      </c>
      <c r="J55" s="39">
        <v>5</v>
      </c>
      <c r="K55" s="39">
        <v>4.9000000000000004</v>
      </c>
      <c r="L55" s="39">
        <v>3.32</v>
      </c>
      <c r="M55" s="39">
        <v>4</v>
      </c>
      <c r="N55" s="39"/>
      <c r="O55" s="39"/>
      <c r="P55" s="39"/>
      <c r="Q55" s="39"/>
      <c r="R55" s="30">
        <f t="shared" si="23"/>
        <v>4.4450000000000003</v>
      </c>
      <c r="S55" s="31">
        <f t="shared" si="24"/>
        <v>1.0627088030123757</v>
      </c>
      <c r="T55" s="32">
        <f t="shared" si="32"/>
        <v>0.23907959572831847</v>
      </c>
      <c r="U55" s="30">
        <f t="shared" si="30"/>
        <v>5.5077088030123758</v>
      </c>
      <c r="V55" s="30">
        <f t="shared" si="33"/>
        <v>3.3822911969876248</v>
      </c>
      <c r="W55" s="33">
        <v>4.45</v>
      </c>
      <c r="X55" s="34">
        <f t="shared" si="28"/>
        <v>25890.100000000002</v>
      </c>
      <c r="Y55" s="3"/>
    </row>
    <row r="56" spans="1:25" ht="29.25" customHeight="1" x14ac:dyDescent="0.25">
      <c r="A56" s="24">
        <v>41</v>
      </c>
      <c r="B56" s="60" t="s">
        <v>67</v>
      </c>
      <c r="C56" s="25" t="s">
        <v>19</v>
      </c>
      <c r="D56" s="37">
        <v>1797</v>
      </c>
      <c r="E56" s="128">
        <v>4.9994440000000004</v>
      </c>
      <c r="F56" s="27">
        <f t="shared" si="22"/>
        <v>8984.000868000001</v>
      </c>
      <c r="G56" s="58">
        <v>5</v>
      </c>
      <c r="H56" s="39">
        <v>5</v>
      </c>
      <c r="I56" s="39">
        <v>5.57</v>
      </c>
      <c r="J56" s="39">
        <v>9.36</v>
      </c>
      <c r="K56" s="39">
        <v>5.44</v>
      </c>
      <c r="L56" s="39">
        <v>5.93</v>
      </c>
      <c r="M56" s="39">
        <v>6.85</v>
      </c>
      <c r="N56" s="39">
        <v>5.95</v>
      </c>
      <c r="O56" s="39"/>
      <c r="P56" s="39"/>
      <c r="Q56" s="39"/>
      <c r="R56" s="30">
        <f t="shared" si="23"/>
        <v>6.1375000000000002</v>
      </c>
      <c r="S56" s="31">
        <f t="shared" si="24"/>
        <v>1.4326174845864659</v>
      </c>
      <c r="T56" s="32">
        <f t="shared" si="32"/>
        <v>0.23342036408740788</v>
      </c>
      <c r="U56" s="30">
        <f t="shared" si="30"/>
        <v>7.5701174845864658</v>
      </c>
      <c r="V56" s="30">
        <f t="shared" si="33"/>
        <v>4.7048825154135345</v>
      </c>
      <c r="W56" s="33">
        <v>6.14</v>
      </c>
      <c r="X56" s="34">
        <f t="shared" si="28"/>
        <v>11033.58</v>
      </c>
      <c r="Y56" s="3"/>
    </row>
    <row r="57" spans="1:25" ht="29.25" customHeight="1" x14ac:dyDescent="0.25">
      <c r="A57" s="24">
        <v>43</v>
      </c>
      <c r="B57" s="60" t="s">
        <v>68</v>
      </c>
      <c r="C57" s="25" t="s">
        <v>23</v>
      </c>
      <c r="D57" s="37">
        <v>3520</v>
      </c>
      <c r="E57" s="128">
        <v>12.999717</v>
      </c>
      <c r="F57" s="27">
        <f t="shared" si="22"/>
        <v>45759.003840000005</v>
      </c>
      <c r="G57" s="58"/>
      <c r="H57" s="39">
        <v>13.92</v>
      </c>
      <c r="I57" s="39">
        <v>13.5</v>
      </c>
      <c r="J57" s="39">
        <v>13.9</v>
      </c>
      <c r="K57" s="39">
        <v>14</v>
      </c>
      <c r="L57" s="39">
        <v>14</v>
      </c>
      <c r="M57" s="39">
        <v>15.25</v>
      </c>
      <c r="N57" s="39"/>
      <c r="O57" s="39"/>
      <c r="P57" s="39"/>
      <c r="Q57" s="39"/>
      <c r="R57" s="30">
        <f t="shared" si="23"/>
        <v>14.094999999999999</v>
      </c>
      <c r="S57" s="31">
        <f t="shared" si="24"/>
        <v>0.59577680384519838</v>
      </c>
      <c r="T57" s="32">
        <f t="shared" si="32"/>
        <v>4.226866291913433E-2</v>
      </c>
      <c r="U57" s="30">
        <f t="shared" si="30"/>
        <v>14.690776803845198</v>
      </c>
      <c r="V57" s="30">
        <f t="shared" si="33"/>
        <v>13.4992231961548</v>
      </c>
      <c r="W57" s="33">
        <v>14.1</v>
      </c>
      <c r="X57" s="34">
        <f t="shared" si="28"/>
        <v>49632</v>
      </c>
      <c r="Y57" s="3"/>
    </row>
    <row r="58" spans="1:25" ht="129.75" customHeight="1" x14ac:dyDescent="0.25">
      <c r="A58" s="24">
        <v>44</v>
      </c>
      <c r="B58" s="56" t="s">
        <v>69</v>
      </c>
      <c r="C58" s="25" t="s">
        <v>33</v>
      </c>
      <c r="D58" s="37">
        <v>75911</v>
      </c>
      <c r="E58" s="38">
        <v>8</v>
      </c>
      <c r="F58" s="27">
        <f t="shared" si="22"/>
        <v>607288</v>
      </c>
      <c r="G58" s="58"/>
      <c r="H58" s="39">
        <v>8.15</v>
      </c>
      <c r="I58" s="39">
        <v>10</v>
      </c>
      <c r="J58" s="39">
        <v>9.9600000000000009</v>
      </c>
      <c r="K58" s="39">
        <v>9.39</v>
      </c>
      <c r="L58" s="39">
        <v>8.8000000000000007</v>
      </c>
      <c r="M58" s="39"/>
      <c r="N58" s="39"/>
      <c r="O58" s="39"/>
      <c r="P58" s="39"/>
      <c r="Q58" s="39"/>
      <c r="R58" s="30">
        <f t="shared" si="23"/>
        <v>9.26</v>
      </c>
      <c r="S58" s="31">
        <f t="shared" si="24"/>
        <v>0.79028475880533089</v>
      </c>
      <c r="T58" s="32">
        <f t="shared" si="32"/>
        <v>8.5343926436860784E-2</v>
      </c>
      <c r="U58" s="30">
        <f t="shared" si="30"/>
        <v>10.050284758805331</v>
      </c>
      <c r="V58" s="30">
        <f t="shared" si="33"/>
        <v>8.4697152411946686</v>
      </c>
      <c r="W58" s="33">
        <v>9.26</v>
      </c>
      <c r="X58" s="34">
        <f t="shared" si="28"/>
        <v>702935.86</v>
      </c>
      <c r="Y58" s="3"/>
    </row>
    <row r="59" spans="1:25" ht="127.5" customHeight="1" x14ac:dyDescent="0.25">
      <c r="A59" s="24">
        <v>45</v>
      </c>
      <c r="B59" s="56" t="s">
        <v>70</v>
      </c>
      <c r="C59" s="25" t="s">
        <v>33</v>
      </c>
      <c r="D59" s="37">
        <v>25300</v>
      </c>
      <c r="E59" s="38">
        <v>8</v>
      </c>
      <c r="F59" s="27">
        <f t="shared" si="22"/>
        <v>202400</v>
      </c>
      <c r="G59" s="58"/>
      <c r="H59" s="39">
        <v>8.15</v>
      </c>
      <c r="I59" s="39">
        <v>10</v>
      </c>
      <c r="J59" s="39">
        <v>9.9600000000000009</v>
      </c>
      <c r="K59" s="39">
        <v>9.39</v>
      </c>
      <c r="L59" s="39">
        <v>8.8000000000000007</v>
      </c>
      <c r="M59" s="39"/>
      <c r="N59" s="39"/>
      <c r="O59" s="39"/>
      <c r="P59" s="39"/>
      <c r="Q59" s="39"/>
      <c r="R59" s="30">
        <f t="shared" si="23"/>
        <v>9.26</v>
      </c>
      <c r="S59" s="31">
        <f t="shared" si="24"/>
        <v>0.79028475880533089</v>
      </c>
      <c r="T59" s="32">
        <f t="shared" ref="T59:T65" si="34">S59/R59</f>
        <v>8.5343926436860784E-2</v>
      </c>
      <c r="U59" s="30">
        <f t="shared" si="30"/>
        <v>10.050284758805331</v>
      </c>
      <c r="V59" s="30">
        <f t="shared" si="33"/>
        <v>8.4697152411946686</v>
      </c>
      <c r="W59" s="33">
        <v>9.26</v>
      </c>
      <c r="X59" s="34">
        <f t="shared" si="28"/>
        <v>234278</v>
      </c>
      <c r="Y59" s="3"/>
    </row>
    <row r="60" spans="1:25" ht="29.25" customHeight="1" x14ac:dyDescent="0.25">
      <c r="A60" s="24">
        <v>46</v>
      </c>
      <c r="B60" s="56" t="s">
        <v>71</v>
      </c>
      <c r="C60" s="25" t="s">
        <v>33</v>
      </c>
      <c r="D60" s="37">
        <v>47542</v>
      </c>
      <c r="E60" s="38">
        <v>3.3</v>
      </c>
      <c r="F60" s="27">
        <f t="shared" si="22"/>
        <v>156888.6</v>
      </c>
      <c r="G60" s="58"/>
      <c r="H60" s="39">
        <v>3.75</v>
      </c>
      <c r="I60" s="39">
        <v>4.99</v>
      </c>
      <c r="J60" s="39">
        <v>3.63</v>
      </c>
      <c r="K60" s="39">
        <v>3.8</v>
      </c>
      <c r="L60" s="39">
        <v>3.3</v>
      </c>
      <c r="M60" s="39">
        <v>4.5</v>
      </c>
      <c r="N60" s="39"/>
      <c r="O60" s="39"/>
      <c r="P60" s="39"/>
      <c r="Q60" s="39"/>
      <c r="R60" s="30">
        <f t="shared" si="23"/>
        <v>3.9950000000000006</v>
      </c>
      <c r="S60" s="31">
        <f t="shared" si="24"/>
        <v>0.62599520764938554</v>
      </c>
      <c r="T60" s="32">
        <f t="shared" si="34"/>
        <v>0.15669467025015907</v>
      </c>
      <c r="U60" s="30">
        <f t="shared" si="30"/>
        <v>4.6209952076493863</v>
      </c>
      <c r="V60" s="30">
        <f t="shared" si="33"/>
        <v>3.3690047923506148</v>
      </c>
      <c r="W60" s="33">
        <v>4</v>
      </c>
      <c r="X60" s="34">
        <f t="shared" si="28"/>
        <v>190168</v>
      </c>
      <c r="Y60" s="3"/>
    </row>
    <row r="61" spans="1:25" ht="29.25" customHeight="1" x14ac:dyDescent="0.25">
      <c r="A61" s="24">
        <v>47</v>
      </c>
      <c r="B61" s="56" t="s">
        <v>72</v>
      </c>
      <c r="C61" s="25" t="s">
        <v>33</v>
      </c>
      <c r="D61" s="37">
        <v>15843</v>
      </c>
      <c r="E61" s="38">
        <v>3.3</v>
      </c>
      <c r="F61" s="27">
        <f t="shared" si="22"/>
        <v>52281.899999999994</v>
      </c>
      <c r="G61" s="58"/>
      <c r="H61" s="39">
        <v>3.75</v>
      </c>
      <c r="I61" s="39">
        <v>4.99</v>
      </c>
      <c r="J61" s="39">
        <v>3.63</v>
      </c>
      <c r="K61" s="39">
        <v>3.8</v>
      </c>
      <c r="L61" s="39">
        <v>3.3</v>
      </c>
      <c r="M61" s="39">
        <v>4.5</v>
      </c>
      <c r="N61" s="39"/>
      <c r="O61" s="39"/>
      <c r="P61" s="39"/>
      <c r="Q61" s="39"/>
      <c r="R61" s="30">
        <f t="shared" si="23"/>
        <v>3.9950000000000006</v>
      </c>
      <c r="S61" s="31">
        <f t="shared" si="24"/>
        <v>0.62599520764938554</v>
      </c>
      <c r="T61" s="32">
        <f t="shared" si="34"/>
        <v>0.15669467025015907</v>
      </c>
      <c r="U61" s="30">
        <f t="shared" si="30"/>
        <v>4.6209952076493863</v>
      </c>
      <c r="V61" s="30">
        <f t="shared" si="33"/>
        <v>3.3690047923506148</v>
      </c>
      <c r="W61" s="33">
        <v>4</v>
      </c>
      <c r="X61" s="34">
        <f t="shared" si="28"/>
        <v>63372</v>
      </c>
      <c r="Y61" s="3"/>
    </row>
    <row r="62" spans="1:25" ht="29.25" customHeight="1" x14ac:dyDescent="0.25">
      <c r="A62" s="24">
        <v>48</v>
      </c>
      <c r="B62" s="60" t="s">
        <v>73</v>
      </c>
      <c r="C62" s="25" t="s">
        <v>19</v>
      </c>
      <c r="D62" s="37">
        <v>5454</v>
      </c>
      <c r="E62" s="38">
        <v>3.5</v>
      </c>
      <c r="F62" s="27">
        <f t="shared" si="22"/>
        <v>19089</v>
      </c>
      <c r="G62" s="58"/>
      <c r="H62" s="39">
        <v>7.36</v>
      </c>
      <c r="I62" s="39">
        <v>4</v>
      </c>
      <c r="J62" s="39">
        <v>3.69</v>
      </c>
      <c r="K62" s="39">
        <v>4.5</v>
      </c>
      <c r="L62" s="39">
        <v>3.55</v>
      </c>
      <c r="M62" s="39"/>
      <c r="N62" s="39"/>
      <c r="O62" s="39"/>
      <c r="P62" s="39"/>
      <c r="Q62" s="39"/>
      <c r="R62" s="30">
        <f t="shared" si="23"/>
        <v>4.6199999999999992</v>
      </c>
      <c r="S62" s="31">
        <f t="shared" si="24"/>
        <v>1.5744999206097179</v>
      </c>
      <c r="T62" s="32">
        <f t="shared" si="34"/>
        <v>0.34080084861682208</v>
      </c>
      <c r="U62" s="30">
        <f t="shared" si="30"/>
        <v>6.1944999206097169</v>
      </c>
      <c r="V62" s="30">
        <f t="shared" si="33"/>
        <v>3.0455000793902816</v>
      </c>
      <c r="W62" s="33">
        <v>4.62</v>
      </c>
      <c r="X62" s="34">
        <f t="shared" si="28"/>
        <v>25197.48</v>
      </c>
      <c r="Y62" s="3"/>
    </row>
    <row r="63" spans="1:25" ht="29.25" customHeight="1" x14ac:dyDescent="0.25">
      <c r="A63" s="24">
        <v>49</v>
      </c>
      <c r="B63" s="60" t="s">
        <v>74</v>
      </c>
      <c r="C63" s="25" t="s">
        <v>19</v>
      </c>
      <c r="D63" s="37">
        <v>3172</v>
      </c>
      <c r="E63" s="38">
        <v>5.5</v>
      </c>
      <c r="F63" s="27">
        <f t="shared" si="22"/>
        <v>17446</v>
      </c>
      <c r="G63" s="58"/>
      <c r="H63" s="39">
        <v>7.2</v>
      </c>
      <c r="I63" s="39">
        <v>5.03</v>
      </c>
      <c r="J63" s="39">
        <v>3.5</v>
      </c>
      <c r="K63" s="39"/>
      <c r="L63" s="39"/>
      <c r="M63" s="39"/>
      <c r="N63" s="39"/>
      <c r="O63" s="39"/>
      <c r="P63" s="39"/>
      <c r="Q63" s="39"/>
      <c r="R63" s="30">
        <f t="shared" si="23"/>
        <v>5.2433333333333332</v>
      </c>
      <c r="S63" s="31">
        <f t="shared" si="24"/>
        <v>1.85920233792165</v>
      </c>
      <c r="T63" s="32">
        <f t="shared" si="34"/>
        <v>0.35458404410457406</v>
      </c>
      <c r="U63" s="30">
        <f t="shared" si="30"/>
        <v>7.1025356712549836</v>
      </c>
      <c r="V63" s="30">
        <f t="shared" si="33"/>
        <v>3.3841309954116832</v>
      </c>
      <c r="W63" s="33">
        <v>5.24</v>
      </c>
      <c r="X63" s="34">
        <f t="shared" si="28"/>
        <v>16621.280000000002</v>
      </c>
      <c r="Y63" s="3"/>
    </row>
    <row r="64" spans="1:25" ht="29.25" customHeight="1" x14ac:dyDescent="0.25">
      <c r="A64" s="24">
        <v>50</v>
      </c>
      <c r="B64" s="60" t="s">
        <v>75</v>
      </c>
      <c r="C64" s="25" t="s">
        <v>167</v>
      </c>
      <c r="D64" s="37">
        <v>5659</v>
      </c>
      <c r="E64" s="38">
        <v>4.5</v>
      </c>
      <c r="F64" s="27">
        <f t="shared" si="22"/>
        <v>25465.5</v>
      </c>
      <c r="G64" s="58"/>
      <c r="H64" s="39">
        <v>6.66</v>
      </c>
      <c r="I64" s="39">
        <v>5.75</v>
      </c>
      <c r="J64" s="39">
        <v>6.5</v>
      </c>
      <c r="K64" s="39">
        <v>6</v>
      </c>
      <c r="L64" s="39">
        <v>6.7</v>
      </c>
      <c r="M64" s="39">
        <v>7.14</v>
      </c>
      <c r="N64" s="39">
        <v>5.64</v>
      </c>
      <c r="O64" s="39"/>
      <c r="P64" s="39"/>
      <c r="Q64" s="39"/>
      <c r="R64" s="30">
        <f t="shared" si="23"/>
        <v>6.3414285714285716</v>
      </c>
      <c r="S64" s="31">
        <f t="shared" si="24"/>
        <v>0.55547062842927986</v>
      </c>
      <c r="T64" s="32">
        <f t="shared" si="34"/>
        <v>8.7593926537620159E-2</v>
      </c>
      <c r="U64" s="30">
        <f t="shared" si="30"/>
        <v>6.8968991998578515</v>
      </c>
      <c r="V64" s="30">
        <f t="shared" si="33"/>
        <v>5.7859579429992918</v>
      </c>
      <c r="W64" s="33">
        <v>6.34</v>
      </c>
      <c r="X64" s="34">
        <f t="shared" si="28"/>
        <v>35878.06</v>
      </c>
      <c r="Y64" s="3"/>
    </row>
    <row r="65" spans="1:25" ht="132" customHeight="1" x14ac:dyDescent="0.25">
      <c r="A65" s="24">
        <v>51</v>
      </c>
      <c r="B65" s="60" t="s">
        <v>76</v>
      </c>
      <c r="C65" s="57" t="s">
        <v>19</v>
      </c>
      <c r="D65" s="37">
        <v>21204</v>
      </c>
      <c r="E65" s="38">
        <v>0.3</v>
      </c>
      <c r="F65" s="27">
        <f t="shared" si="22"/>
        <v>6361.2</v>
      </c>
      <c r="G65" s="58"/>
      <c r="H65" s="58">
        <v>0.5</v>
      </c>
      <c r="I65" s="58">
        <v>0.5</v>
      </c>
      <c r="J65" s="58">
        <v>0.48</v>
      </c>
      <c r="K65" s="58">
        <v>0.54</v>
      </c>
      <c r="L65" s="58">
        <v>0.5</v>
      </c>
      <c r="M65" s="58"/>
      <c r="N65" s="58"/>
      <c r="O65" s="58"/>
      <c r="P65" s="58"/>
      <c r="Q65" s="58"/>
      <c r="R65" s="30">
        <f t="shared" si="23"/>
        <v>0.504</v>
      </c>
      <c r="S65" s="31">
        <f t="shared" si="24"/>
        <v>2.1908902300206663E-2</v>
      </c>
      <c r="T65" s="32">
        <f t="shared" si="34"/>
        <v>4.347004424644179E-2</v>
      </c>
      <c r="U65" s="30">
        <f t="shared" si="30"/>
        <v>0.5259089023002067</v>
      </c>
      <c r="V65" s="30">
        <f t="shared" si="33"/>
        <v>0.48209109769979336</v>
      </c>
      <c r="W65" s="33">
        <v>0.5</v>
      </c>
      <c r="X65" s="34">
        <f t="shared" si="28"/>
        <v>10602</v>
      </c>
      <c r="Y65" s="3"/>
    </row>
    <row r="66" spans="1:25" ht="105" customHeight="1" x14ac:dyDescent="0.25">
      <c r="A66" s="24">
        <v>52</v>
      </c>
      <c r="B66" s="60" t="s">
        <v>77</v>
      </c>
      <c r="C66" s="57" t="s">
        <v>19</v>
      </c>
      <c r="D66" s="37">
        <v>44787</v>
      </c>
      <c r="E66" s="38">
        <v>0.81</v>
      </c>
      <c r="F66" s="27">
        <f t="shared" si="22"/>
        <v>36277.47</v>
      </c>
      <c r="G66" s="58"/>
      <c r="H66" s="39">
        <v>1.08</v>
      </c>
      <c r="I66" s="39">
        <v>0.83</v>
      </c>
      <c r="J66" s="39">
        <v>0.9</v>
      </c>
      <c r="K66" s="39"/>
      <c r="L66" s="39"/>
      <c r="M66" s="39"/>
      <c r="N66" s="39"/>
      <c r="O66" s="39"/>
      <c r="P66" s="39"/>
      <c r="Q66" s="39"/>
      <c r="R66" s="30">
        <f t="shared" si="23"/>
        <v>0.93666666666666665</v>
      </c>
      <c r="S66" s="31">
        <f>_xlfn.STDEV.S(H66,I66,J66,K66,L66,M66,N66,O66,P66,Q66)</f>
        <v>0.1289702808143538</v>
      </c>
      <c r="T66" s="32">
        <f>S66/R66</f>
        <v>0.13769069126087594</v>
      </c>
      <c r="U66" s="30">
        <f t="shared" si="30"/>
        <v>1.0656369474810203</v>
      </c>
      <c r="V66" s="30">
        <f t="shared" si="33"/>
        <v>0.80769638585231285</v>
      </c>
      <c r="W66" s="33">
        <v>0.94</v>
      </c>
      <c r="X66" s="34">
        <f t="shared" si="28"/>
        <v>42099.78</v>
      </c>
      <c r="Y66" s="3"/>
    </row>
    <row r="67" spans="1:25" ht="29.25" customHeight="1" x14ac:dyDescent="0.25">
      <c r="A67" s="24">
        <v>53</v>
      </c>
      <c r="B67" s="60" t="s">
        <v>78</v>
      </c>
      <c r="C67" s="25" t="s">
        <v>19</v>
      </c>
      <c r="D67" s="37">
        <v>36070</v>
      </c>
      <c r="E67" s="38">
        <v>0.8</v>
      </c>
      <c r="F67" s="27">
        <f t="shared" si="22"/>
        <v>28856</v>
      </c>
      <c r="G67" s="58"/>
      <c r="H67" s="58">
        <v>1.3</v>
      </c>
      <c r="I67" s="58">
        <v>0.81</v>
      </c>
      <c r="J67" s="58"/>
      <c r="K67" s="58"/>
      <c r="L67" s="58"/>
      <c r="M67" s="58"/>
      <c r="N67" s="58"/>
      <c r="O67" s="58">
        <v>1.25</v>
      </c>
      <c r="P67" s="127">
        <v>3.25</v>
      </c>
      <c r="Q67" s="127">
        <v>2.5</v>
      </c>
      <c r="R67" s="30">
        <f>AVERAGE(H67,I67,J67,K67,L67,M67,N67,O67)</f>
        <v>1.1200000000000001</v>
      </c>
      <c r="S67" s="31">
        <f>_xlfn.STDEV.S(H67,I67,J67,K67,L67,M67,N67,O67)</f>
        <v>0.26962937525425484</v>
      </c>
      <c r="T67" s="32">
        <f>S67/R67</f>
        <v>0.24074051361987037</v>
      </c>
      <c r="U67" s="30">
        <f t="shared" si="30"/>
        <v>1.389629375254255</v>
      </c>
      <c r="V67" s="30">
        <f t="shared" si="33"/>
        <v>0.85037062474574521</v>
      </c>
      <c r="W67" s="33">
        <v>1.1200000000000001</v>
      </c>
      <c r="X67" s="34">
        <f t="shared" si="28"/>
        <v>40398.400000000001</v>
      </c>
      <c r="Y67" s="3"/>
    </row>
    <row r="68" spans="1:25" ht="29.25" customHeight="1" x14ac:dyDescent="0.25">
      <c r="A68" s="24">
        <v>54</v>
      </c>
      <c r="B68" s="60" t="s">
        <v>79</v>
      </c>
      <c r="C68" s="25" t="s">
        <v>33</v>
      </c>
      <c r="D68" s="37">
        <v>1434</v>
      </c>
      <c r="E68" s="38">
        <v>25.3</v>
      </c>
      <c r="F68" s="27">
        <f t="shared" si="22"/>
        <v>36280.200000000004</v>
      </c>
      <c r="G68" s="58"/>
      <c r="H68" s="39">
        <v>23.5</v>
      </c>
      <c r="I68" s="39">
        <v>31.9</v>
      </c>
      <c r="J68" s="39">
        <v>34</v>
      </c>
      <c r="K68" s="39"/>
      <c r="L68" s="39"/>
      <c r="M68" s="39"/>
      <c r="N68" s="39"/>
      <c r="O68" s="39"/>
      <c r="P68" s="39"/>
      <c r="Q68" s="39"/>
      <c r="R68" s="30">
        <f t="shared" si="23"/>
        <v>29.8</v>
      </c>
      <c r="S68" s="31">
        <f t="shared" si="24"/>
        <v>5.55607775323561</v>
      </c>
      <c r="T68" s="32">
        <f t="shared" ref="T68:T129" si="35">S68/R68</f>
        <v>0.18644556218911443</v>
      </c>
      <c r="U68" s="30">
        <f t="shared" si="30"/>
        <v>35.35607775323561</v>
      </c>
      <c r="V68" s="30">
        <f t="shared" si="33"/>
        <v>24.243922246764392</v>
      </c>
      <c r="W68" s="33">
        <v>29.8</v>
      </c>
      <c r="X68" s="34">
        <f t="shared" si="28"/>
        <v>42733.200000000004</v>
      </c>
      <c r="Y68" s="3"/>
    </row>
    <row r="69" spans="1:25" ht="29.25" customHeight="1" x14ac:dyDescent="0.25">
      <c r="A69" s="24">
        <v>55</v>
      </c>
      <c r="B69" s="60" t="s">
        <v>80</v>
      </c>
      <c r="C69" s="25" t="s">
        <v>33</v>
      </c>
      <c r="D69" s="37">
        <v>1434</v>
      </c>
      <c r="E69" s="38">
        <v>37</v>
      </c>
      <c r="F69" s="27">
        <f t="shared" si="22"/>
        <v>53058</v>
      </c>
      <c r="G69" s="58"/>
      <c r="H69" s="39">
        <v>38</v>
      </c>
      <c r="I69" s="39">
        <v>40</v>
      </c>
      <c r="J69" s="39">
        <v>44.9</v>
      </c>
      <c r="K69" s="39">
        <v>42</v>
      </c>
      <c r="L69" s="39">
        <v>38</v>
      </c>
      <c r="M69" s="39">
        <v>51.32</v>
      </c>
      <c r="N69" s="39">
        <v>39.19</v>
      </c>
      <c r="O69" s="39"/>
      <c r="P69" s="39"/>
      <c r="Q69" s="39"/>
      <c r="R69" s="30">
        <f t="shared" si="23"/>
        <v>41.91571428571428</v>
      </c>
      <c r="S69" s="31">
        <f t="shared" si="24"/>
        <v>4.8152322794193987</v>
      </c>
      <c r="T69" s="32">
        <f t="shared" si="35"/>
        <v>0.1148789269484196</v>
      </c>
      <c r="U69" s="30">
        <f t="shared" si="30"/>
        <v>46.730946565133678</v>
      </c>
      <c r="V69" s="30">
        <f t="shared" si="33"/>
        <v>37.100482006294882</v>
      </c>
      <c r="W69" s="33">
        <v>41.92</v>
      </c>
      <c r="X69" s="34">
        <f t="shared" si="28"/>
        <v>60113.279999999999</v>
      </c>
      <c r="Y69" s="3"/>
    </row>
    <row r="70" spans="1:25" ht="99.75" customHeight="1" x14ac:dyDescent="0.25">
      <c r="A70" s="24">
        <v>56</v>
      </c>
      <c r="B70" s="60" t="s">
        <v>81</v>
      </c>
      <c r="C70" s="25" t="s">
        <v>19</v>
      </c>
      <c r="D70" s="37">
        <v>2744</v>
      </c>
      <c r="E70" s="38">
        <v>2.7</v>
      </c>
      <c r="F70" s="27">
        <f t="shared" si="22"/>
        <v>7408.8</v>
      </c>
      <c r="G70" s="58"/>
      <c r="H70" s="39">
        <v>2.98</v>
      </c>
      <c r="I70" s="39">
        <v>4.17</v>
      </c>
      <c r="J70" s="39">
        <v>3.37</v>
      </c>
      <c r="K70" s="39">
        <v>3</v>
      </c>
      <c r="L70" s="39">
        <v>4.0999999999999996</v>
      </c>
      <c r="M70" s="39">
        <v>3</v>
      </c>
      <c r="N70" s="39">
        <v>4.04</v>
      </c>
      <c r="O70" s="39"/>
      <c r="P70" s="39"/>
      <c r="Q70" s="39"/>
      <c r="R70" s="30">
        <f t="shared" si="23"/>
        <v>3.5228571428571422</v>
      </c>
      <c r="S70" s="31">
        <f t="shared" si="24"/>
        <v>0.56037827360079973</v>
      </c>
      <c r="T70" s="32">
        <f t="shared" si="35"/>
        <v>0.15906925852415243</v>
      </c>
      <c r="U70" s="30">
        <f t="shared" si="30"/>
        <v>4.0832354164579421</v>
      </c>
      <c r="V70" s="30">
        <f t="shared" si="33"/>
        <v>2.9624788692563424</v>
      </c>
      <c r="W70" s="33">
        <v>3.52</v>
      </c>
      <c r="X70" s="34">
        <f t="shared" si="28"/>
        <v>9658.8799999999992</v>
      </c>
      <c r="Y70" s="3"/>
    </row>
    <row r="71" spans="1:25" ht="29.25" customHeight="1" x14ac:dyDescent="0.25">
      <c r="A71" s="24">
        <v>59</v>
      </c>
      <c r="B71" s="56" t="s">
        <v>82</v>
      </c>
      <c r="C71" s="25" t="s">
        <v>23</v>
      </c>
      <c r="D71" s="37">
        <v>1803</v>
      </c>
      <c r="E71" s="38">
        <v>59</v>
      </c>
      <c r="F71" s="27">
        <f t="shared" si="22"/>
        <v>106377</v>
      </c>
      <c r="G71" s="58"/>
      <c r="H71" s="39">
        <v>59.11</v>
      </c>
      <c r="I71" s="39">
        <v>71.88</v>
      </c>
      <c r="J71" s="39">
        <v>59.11</v>
      </c>
      <c r="K71" s="39">
        <v>78.8</v>
      </c>
      <c r="L71" s="39">
        <v>70</v>
      </c>
      <c r="M71" s="39"/>
      <c r="N71" s="39"/>
      <c r="O71" s="39"/>
      <c r="P71" s="39"/>
      <c r="Q71" s="39"/>
      <c r="R71" s="30">
        <f t="shared" si="23"/>
        <v>67.78</v>
      </c>
      <c r="S71" s="31">
        <f t="shared" si="24"/>
        <v>8.5661630850690003</v>
      </c>
      <c r="T71" s="32">
        <f t="shared" si="35"/>
        <v>0.12638186906268811</v>
      </c>
      <c r="U71" s="30">
        <f t="shared" si="30"/>
        <v>76.346163085069009</v>
      </c>
      <c r="V71" s="30">
        <f t="shared" si="33"/>
        <v>59.213836914931001</v>
      </c>
      <c r="W71" s="33">
        <v>67.78</v>
      </c>
      <c r="X71" s="34">
        <f t="shared" si="28"/>
        <v>122207.34</v>
      </c>
      <c r="Y71" s="3"/>
    </row>
    <row r="72" spans="1:25" ht="29.25" customHeight="1" x14ac:dyDescent="0.25">
      <c r="A72" s="24">
        <v>60</v>
      </c>
      <c r="B72" s="56" t="s">
        <v>83</v>
      </c>
      <c r="C72" s="25" t="s">
        <v>23</v>
      </c>
      <c r="D72" s="42">
        <v>592</v>
      </c>
      <c r="E72" s="38">
        <v>59</v>
      </c>
      <c r="F72" s="27">
        <f t="shared" si="22"/>
        <v>34928</v>
      </c>
      <c r="G72" s="58"/>
      <c r="H72" s="39">
        <v>59.11</v>
      </c>
      <c r="I72" s="39">
        <v>71.88</v>
      </c>
      <c r="J72" s="39">
        <v>59.11</v>
      </c>
      <c r="K72" s="39">
        <v>78.8</v>
      </c>
      <c r="L72" s="39">
        <v>70</v>
      </c>
      <c r="M72" s="39"/>
      <c r="N72" s="39"/>
      <c r="O72" s="39"/>
      <c r="P72" s="39"/>
      <c r="Q72" s="39"/>
      <c r="R72" s="30">
        <f t="shared" si="23"/>
        <v>67.78</v>
      </c>
      <c r="S72" s="31">
        <f t="shared" si="24"/>
        <v>8.5661630850690003</v>
      </c>
      <c r="T72" s="32">
        <f t="shared" si="35"/>
        <v>0.12638186906268811</v>
      </c>
      <c r="U72" s="30">
        <f t="shared" si="30"/>
        <v>76.346163085069009</v>
      </c>
      <c r="V72" s="30">
        <f t="shared" si="33"/>
        <v>59.213836914931001</v>
      </c>
      <c r="W72" s="33">
        <v>67.78</v>
      </c>
      <c r="X72" s="34">
        <f t="shared" si="28"/>
        <v>40125.760000000002</v>
      </c>
      <c r="Y72" s="3"/>
    </row>
    <row r="73" spans="1:25" ht="29.25" customHeight="1" x14ac:dyDescent="0.25">
      <c r="A73" s="24">
        <v>61</v>
      </c>
      <c r="B73" s="56" t="s">
        <v>84</v>
      </c>
      <c r="C73" s="25" t="s">
        <v>23</v>
      </c>
      <c r="D73" s="37">
        <v>1732</v>
      </c>
      <c r="E73" s="38">
        <v>53</v>
      </c>
      <c r="F73" s="27">
        <f t="shared" si="22"/>
        <v>91796</v>
      </c>
      <c r="G73" s="58"/>
      <c r="H73" s="58">
        <v>59</v>
      </c>
      <c r="I73" s="58">
        <v>69</v>
      </c>
      <c r="J73" s="58">
        <v>65</v>
      </c>
      <c r="K73" s="58"/>
      <c r="L73" s="58"/>
      <c r="M73" s="58"/>
      <c r="N73" s="58"/>
      <c r="O73" s="58">
        <v>56.2</v>
      </c>
      <c r="P73" s="58">
        <v>57.7</v>
      </c>
      <c r="Q73" s="58">
        <v>57.2</v>
      </c>
      <c r="R73" s="30">
        <f t="shared" si="23"/>
        <v>60.68333333333333</v>
      </c>
      <c r="S73" s="31">
        <f t="shared" si="24"/>
        <v>5.1335822450474726</v>
      </c>
      <c r="T73" s="32">
        <f t="shared" si="35"/>
        <v>8.4596246828576874E-2</v>
      </c>
      <c r="U73" s="30">
        <f t="shared" si="30"/>
        <v>65.816915578380801</v>
      </c>
      <c r="V73" s="30">
        <f t="shared" si="33"/>
        <v>55.549751088285859</v>
      </c>
      <c r="W73" s="33">
        <v>60.68</v>
      </c>
      <c r="X73" s="34">
        <f t="shared" si="28"/>
        <v>105097.76</v>
      </c>
      <c r="Y73" s="3"/>
    </row>
    <row r="74" spans="1:25" ht="29.25" customHeight="1" x14ac:dyDescent="0.25">
      <c r="A74" s="24">
        <v>62</v>
      </c>
      <c r="B74" s="56" t="s">
        <v>85</v>
      </c>
      <c r="C74" s="25" t="s">
        <v>23</v>
      </c>
      <c r="D74" s="42">
        <v>568</v>
      </c>
      <c r="E74" s="38">
        <v>53</v>
      </c>
      <c r="F74" s="27">
        <f t="shared" si="22"/>
        <v>30104</v>
      </c>
      <c r="G74" s="58"/>
      <c r="H74" s="58">
        <v>59</v>
      </c>
      <c r="I74" s="58">
        <v>69</v>
      </c>
      <c r="J74" s="58">
        <v>65</v>
      </c>
      <c r="K74" s="58"/>
      <c r="L74" s="58"/>
      <c r="M74" s="58"/>
      <c r="N74" s="58"/>
      <c r="O74" s="58">
        <v>56.2</v>
      </c>
      <c r="P74" s="58">
        <v>57.7</v>
      </c>
      <c r="Q74" s="58">
        <v>57.2</v>
      </c>
      <c r="R74" s="30">
        <f t="shared" si="23"/>
        <v>60.68333333333333</v>
      </c>
      <c r="S74" s="31">
        <f t="shared" si="24"/>
        <v>5.1335822450474726</v>
      </c>
      <c r="T74" s="32">
        <f t="shared" si="35"/>
        <v>8.4596246828576874E-2</v>
      </c>
      <c r="U74" s="30">
        <f t="shared" si="30"/>
        <v>65.816915578380801</v>
      </c>
      <c r="V74" s="30">
        <f t="shared" si="33"/>
        <v>55.549751088285859</v>
      </c>
      <c r="W74" s="33">
        <v>60.68</v>
      </c>
      <c r="X74" s="34">
        <f t="shared" si="28"/>
        <v>34466.239999999998</v>
      </c>
      <c r="Y74" s="3"/>
    </row>
    <row r="75" spans="1:25" ht="29.25" customHeight="1" x14ac:dyDescent="0.25">
      <c r="A75" s="24">
        <v>63</v>
      </c>
      <c r="B75" s="60" t="s">
        <v>86</v>
      </c>
      <c r="C75" s="25" t="s">
        <v>19</v>
      </c>
      <c r="D75" s="61">
        <v>4826</v>
      </c>
      <c r="E75" s="38">
        <v>3.02</v>
      </c>
      <c r="F75" s="27">
        <f t="shared" si="22"/>
        <v>14574.52</v>
      </c>
      <c r="G75" s="58"/>
      <c r="H75" s="39">
        <v>4.3499999999999996</v>
      </c>
      <c r="I75" s="39">
        <v>3.99</v>
      </c>
      <c r="J75" s="39">
        <v>3.75</v>
      </c>
      <c r="K75" s="39">
        <v>4</v>
      </c>
      <c r="L75" s="39">
        <v>3.5</v>
      </c>
      <c r="M75" s="39">
        <v>3.3</v>
      </c>
      <c r="N75" s="39">
        <v>3.5</v>
      </c>
      <c r="O75" s="39"/>
      <c r="P75" s="39"/>
      <c r="Q75" s="39"/>
      <c r="R75" s="30">
        <f t="shared" si="23"/>
        <v>3.77</v>
      </c>
      <c r="S75" s="31">
        <f t="shared" si="24"/>
        <v>0.36624217852854318</v>
      </c>
      <c r="T75" s="32">
        <f t="shared" si="35"/>
        <v>9.7146466453194483E-2</v>
      </c>
      <c r="U75" s="30">
        <f t="shared" si="30"/>
        <v>4.1362421785285433</v>
      </c>
      <c r="V75" s="30">
        <f t="shared" si="33"/>
        <v>3.4037578214714568</v>
      </c>
      <c r="W75" s="33">
        <v>3.77</v>
      </c>
      <c r="X75" s="34">
        <f t="shared" si="28"/>
        <v>18194.02</v>
      </c>
      <c r="Y75" s="3"/>
    </row>
    <row r="76" spans="1:25" ht="29.25" customHeight="1" x14ac:dyDescent="0.25">
      <c r="A76" s="24">
        <v>64</v>
      </c>
      <c r="B76" s="60" t="s">
        <v>87</v>
      </c>
      <c r="C76" s="25" t="s">
        <v>19</v>
      </c>
      <c r="D76" s="37">
        <v>7928</v>
      </c>
      <c r="E76" s="38">
        <v>2</v>
      </c>
      <c r="F76" s="27">
        <f t="shared" si="22"/>
        <v>15856</v>
      </c>
      <c r="G76" s="58"/>
      <c r="H76" s="39">
        <v>2.44</v>
      </c>
      <c r="I76" s="39">
        <v>2</v>
      </c>
      <c r="J76" s="39">
        <v>3.76</v>
      </c>
      <c r="K76" s="39">
        <v>3.94</v>
      </c>
      <c r="L76" s="39">
        <v>2.4500000000000002</v>
      </c>
      <c r="M76" s="39">
        <v>2</v>
      </c>
      <c r="N76" s="39"/>
      <c r="O76" s="39"/>
      <c r="P76" s="39"/>
      <c r="Q76" s="39"/>
      <c r="R76" s="30">
        <f t="shared" si="23"/>
        <v>2.7650000000000001</v>
      </c>
      <c r="S76" s="31">
        <f t="shared" si="24"/>
        <v>0.86555762373166123</v>
      </c>
      <c r="T76" s="32">
        <f>S76/R76</f>
        <v>0.31304073191018489</v>
      </c>
      <c r="U76" s="30">
        <f t="shared" si="30"/>
        <v>3.6305576237316615</v>
      </c>
      <c r="V76" s="30">
        <f t="shared" si="33"/>
        <v>1.8994423762683388</v>
      </c>
      <c r="W76" s="33">
        <v>2.77</v>
      </c>
      <c r="X76" s="34">
        <f t="shared" si="28"/>
        <v>21960.560000000001</v>
      </c>
      <c r="Y76" s="3"/>
    </row>
    <row r="77" spans="1:25" ht="29.25" customHeight="1" x14ac:dyDescent="0.25">
      <c r="A77" s="24">
        <v>65</v>
      </c>
      <c r="B77" s="60" t="s">
        <v>88</v>
      </c>
      <c r="C77" s="25" t="s">
        <v>19</v>
      </c>
      <c r="D77" s="37">
        <v>6262</v>
      </c>
      <c r="E77" s="38">
        <v>7.5</v>
      </c>
      <c r="F77" s="27">
        <f t="shared" si="22"/>
        <v>46965</v>
      </c>
      <c r="G77" s="58"/>
      <c r="H77" s="39">
        <v>8.6999999999999993</v>
      </c>
      <c r="I77" s="39">
        <v>8.77</v>
      </c>
      <c r="J77" s="39">
        <v>11.99</v>
      </c>
      <c r="K77" s="39">
        <v>8.8000000000000007</v>
      </c>
      <c r="L77" s="39">
        <v>10</v>
      </c>
      <c r="M77" s="39">
        <v>14.5</v>
      </c>
      <c r="N77" s="39"/>
      <c r="O77" s="39"/>
      <c r="P77" s="39"/>
      <c r="Q77" s="39"/>
      <c r="R77" s="30">
        <f t="shared" si="23"/>
        <v>10.46</v>
      </c>
      <c r="S77" s="31">
        <f t="shared" si="24"/>
        <v>2.3487613757042141</v>
      </c>
      <c r="T77" s="32">
        <f t="shared" si="35"/>
        <v>0.22454697664476231</v>
      </c>
      <c r="U77" s="30">
        <f t="shared" si="30"/>
        <v>12.808761375704215</v>
      </c>
      <c r="V77" s="30">
        <f t="shared" si="33"/>
        <v>8.1112386242957868</v>
      </c>
      <c r="W77" s="33">
        <v>10.46</v>
      </c>
      <c r="X77" s="34">
        <f t="shared" si="28"/>
        <v>65500.520000000004</v>
      </c>
      <c r="Y77" s="3"/>
    </row>
    <row r="78" spans="1:25" ht="29.25" customHeight="1" x14ac:dyDescent="0.25">
      <c r="A78" s="24">
        <v>66</v>
      </c>
      <c r="B78" s="56" t="s">
        <v>89</v>
      </c>
      <c r="C78" s="25" t="s">
        <v>19</v>
      </c>
      <c r="D78" s="37">
        <v>8013</v>
      </c>
      <c r="E78" s="38">
        <v>8</v>
      </c>
      <c r="F78" s="27">
        <f t="shared" si="22"/>
        <v>64104</v>
      </c>
      <c r="G78" s="58"/>
      <c r="H78" s="39">
        <v>15.5</v>
      </c>
      <c r="I78" s="39">
        <v>9</v>
      </c>
      <c r="J78" s="39">
        <v>9.4</v>
      </c>
      <c r="K78" s="39">
        <v>8.6</v>
      </c>
      <c r="L78" s="39">
        <v>10</v>
      </c>
      <c r="M78" s="39">
        <v>10.4</v>
      </c>
      <c r="N78" s="39">
        <v>8.0299999999999994</v>
      </c>
      <c r="O78" s="39"/>
      <c r="P78" s="39"/>
      <c r="Q78" s="39"/>
      <c r="R78" s="30">
        <f t="shared" si="23"/>
        <v>10.132857142857143</v>
      </c>
      <c r="S78" s="31">
        <f t="shared" si="24"/>
        <v>2.4995780596313595</v>
      </c>
      <c r="T78" s="32">
        <f t="shared" si="35"/>
        <v>0.24668047959142136</v>
      </c>
      <c r="U78" s="30">
        <f t="shared" si="30"/>
        <v>12.632435202488502</v>
      </c>
      <c r="V78" s="30">
        <f t="shared" si="33"/>
        <v>7.6332790832257835</v>
      </c>
      <c r="W78" s="33">
        <v>10.130000000000001</v>
      </c>
      <c r="X78" s="34">
        <f t="shared" si="28"/>
        <v>81171.69</v>
      </c>
      <c r="Y78" s="3"/>
    </row>
    <row r="79" spans="1:25" ht="29.25" customHeight="1" x14ac:dyDescent="0.25">
      <c r="A79" s="24">
        <v>67</v>
      </c>
      <c r="B79" s="56" t="s">
        <v>90</v>
      </c>
      <c r="C79" s="25" t="s">
        <v>19</v>
      </c>
      <c r="D79" s="37">
        <v>2665</v>
      </c>
      <c r="E79" s="38">
        <v>8</v>
      </c>
      <c r="F79" s="27">
        <f t="shared" si="22"/>
        <v>21320</v>
      </c>
      <c r="G79" s="58"/>
      <c r="H79" s="39">
        <v>15.5</v>
      </c>
      <c r="I79" s="39">
        <v>9</v>
      </c>
      <c r="J79" s="39">
        <v>9.4</v>
      </c>
      <c r="K79" s="39">
        <v>8.6</v>
      </c>
      <c r="L79" s="39">
        <v>10</v>
      </c>
      <c r="M79" s="39">
        <v>10.4</v>
      </c>
      <c r="N79" s="39">
        <v>8.0299999999999994</v>
      </c>
      <c r="O79" s="39"/>
      <c r="P79" s="39"/>
      <c r="Q79" s="39"/>
      <c r="R79" s="30">
        <f t="shared" si="23"/>
        <v>10.132857142857143</v>
      </c>
      <c r="S79" s="31">
        <f t="shared" si="24"/>
        <v>2.4995780596313595</v>
      </c>
      <c r="T79" s="32">
        <f t="shared" si="35"/>
        <v>0.24668047959142136</v>
      </c>
      <c r="U79" s="30">
        <f t="shared" si="30"/>
        <v>12.632435202488502</v>
      </c>
      <c r="V79" s="30">
        <f t="shared" si="33"/>
        <v>7.6332790832257835</v>
      </c>
      <c r="W79" s="33">
        <v>10.130000000000001</v>
      </c>
      <c r="X79" s="34">
        <f t="shared" si="28"/>
        <v>26996.45</v>
      </c>
      <c r="Y79" s="3"/>
    </row>
    <row r="80" spans="1:25" ht="29.25" customHeight="1" x14ac:dyDescent="0.25">
      <c r="A80" s="24">
        <v>68</v>
      </c>
      <c r="B80" s="56" t="s">
        <v>91</v>
      </c>
      <c r="C80" s="25" t="s">
        <v>19</v>
      </c>
      <c r="D80" s="37">
        <v>8729</v>
      </c>
      <c r="E80" s="38">
        <v>15</v>
      </c>
      <c r="F80" s="27">
        <f t="shared" si="22"/>
        <v>130935</v>
      </c>
      <c r="G80" s="58"/>
      <c r="H80" s="39">
        <v>15.04</v>
      </c>
      <c r="I80" s="39">
        <v>15</v>
      </c>
      <c r="J80" s="39">
        <v>15.89</v>
      </c>
      <c r="K80" s="39">
        <v>15.99</v>
      </c>
      <c r="L80" s="39">
        <v>17</v>
      </c>
      <c r="M80" s="39">
        <v>15.5</v>
      </c>
      <c r="N80" s="39">
        <v>15.5</v>
      </c>
      <c r="O80" s="39"/>
      <c r="P80" s="39"/>
      <c r="Q80" s="39"/>
      <c r="R80" s="30">
        <f t="shared" si="23"/>
        <v>15.702857142857143</v>
      </c>
      <c r="S80" s="31">
        <f t="shared" si="24"/>
        <v>0.68504779117261339</v>
      </c>
      <c r="T80" s="32">
        <f t="shared" si="35"/>
        <v>4.3625678113248668E-2</v>
      </c>
      <c r="U80" s="30">
        <f t="shared" si="30"/>
        <v>16.387904934029756</v>
      </c>
      <c r="V80" s="30">
        <f t="shared" si="33"/>
        <v>15.01780935168453</v>
      </c>
      <c r="W80" s="33">
        <v>15.7</v>
      </c>
      <c r="X80" s="34">
        <f t="shared" si="28"/>
        <v>137045.29999999999</v>
      </c>
      <c r="Y80" s="3"/>
    </row>
    <row r="81" spans="1:25" ht="29.25" customHeight="1" x14ac:dyDescent="0.25">
      <c r="A81" s="24">
        <v>69</v>
      </c>
      <c r="B81" s="56" t="s">
        <v>92</v>
      </c>
      <c r="C81" s="25" t="s">
        <v>19</v>
      </c>
      <c r="D81" s="37">
        <v>2903</v>
      </c>
      <c r="E81" s="38">
        <v>15</v>
      </c>
      <c r="F81" s="27">
        <f t="shared" si="22"/>
        <v>43545</v>
      </c>
      <c r="G81" s="58"/>
      <c r="H81" s="39">
        <v>15.04</v>
      </c>
      <c r="I81" s="39">
        <v>15</v>
      </c>
      <c r="J81" s="39">
        <v>15.89</v>
      </c>
      <c r="K81" s="39">
        <v>15.99</v>
      </c>
      <c r="L81" s="39">
        <v>17</v>
      </c>
      <c r="M81" s="39">
        <v>15.5</v>
      </c>
      <c r="N81" s="39">
        <v>15.5</v>
      </c>
      <c r="O81" s="39"/>
      <c r="P81" s="39"/>
      <c r="Q81" s="39"/>
      <c r="R81" s="30">
        <f t="shared" si="23"/>
        <v>15.702857142857143</v>
      </c>
      <c r="S81" s="31">
        <f t="shared" si="24"/>
        <v>0.68504779117261339</v>
      </c>
      <c r="T81" s="32">
        <f t="shared" si="35"/>
        <v>4.3625678113248668E-2</v>
      </c>
      <c r="U81" s="30">
        <f t="shared" si="30"/>
        <v>16.387904934029756</v>
      </c>
      <c r="V81" s="30">
        <f t="shared" si="33"/>
        <v>15.01780935168453</v>
      </c>
      <c r="W81" s="33">
        <v>15.7</v>
      </c>
      <c r="X81" s="34">
        <f t="shared" si="28"/>
        <v>45577.1</v>
      </c>
      <c r="Y81" s="3"/>
    </row>
    <row r="82" spans="1:25" ht="29.25" customHeight="1" x14ac:dyDescent="0.25">
      <c r="A82" s="24">
        <v>70</v>
      </c>
      <c r="B82" s="56" t="s">
        <v>93</v>
      </c>
      <c r="C82" s="25" t="s">
        <v>19</v>
      </c>
      <c r="D82" s="37">
        <v>4785</v>
      </c>
      <c r="E82" s="38">
        <v>51</v>
      </c>
      <c r="F82" s="27">
        <f t="shared" si="22"/>
        <v>244035</v>
      </c>
      <c r="G82" s="58"/>
      <c r="H82" s="39">
        <v>54</v>
      </c>
      <c r="I82" s="39">
        <v>51.6</v>
      </c>
      <c r="J82" s="39">
        <v>54.5</v>
      </c>
      <c r="K82" s="39">
        <v>67.5</v>
      </c>
      <c r="L82" s="39">
        <v>54.2</v>
      </c>
      <c r="M82" s="39">
        <v>52.5</v>
      </c>
      <c r="N82" s="39"/>
      <c r="O82" s="39"/>
      <c r="P82" s="39"/>
      <c r="Q82" s="39"/>
      <c r="R82" s="30">
        <f t="shared" si="23"/>
        <v>55.716666666666669</v>
      </c>
      <c r="S82" s="31">
        <f t="shared" si="24"/>
        <v>5.8799376413926936</v>
      </c>
      <c r="T82" s="32">
        <f t="shared" si="35"/>
        <v>0.10553283233130768</v>
      </c>
      <c r="U82" s="30">
        <f t="shared" si="30"/>
        <v>61.596604308059362</v>
      </c>
      <c r="V82" s="30">
        <f t="shared" si="33"/>
        <v>49.836729025273975</v>
      </c>
      <c r="W82" s="33">
        <v>55.72</v>
      </c>
      <c r="X82" s="34">
        <f t="shared" si="28"/>
        <v>266620.2</v>
      </c>
      <c r="Y82" s="3"/>
    </row>
    <row r="83" spans="1:25" ht="29.25" customHeight="1" x14ac:dyDescent="0.25">
      <c r="A83" s="24">
        <v>71</v>
      </c>
      <c r="B83" s="56" t="s">
        <v>94</v>
      </c>
      <c r="C83" s="25" t="s">
        <v>19</v>
      </c>
      <c r="D83" s="37">
        <v>1586</v>
      </c>
      <c r="E83" s="38">
        <v>51</v>
      </c>
      <c r="F83" s="27">
        <f t="shared" si="22"/>
        <v>80886</v>
      </c>
      <c r="G83" s="58"/>
      <c r="H83" s="39">
        <v>54</v>
      </c>
      <c r="I83" s="39">
        <v>51.6</v>
      </c>
      <c r="J83" s="39">
        <v>54.5</v>
      </c>
      <c r="K83" s="39">
        <v>67.5</v>
      </c>
      <c r="L83" s="39">
        <v>54.2</v>
      </c>
      <c r="M83" s="39">
        <v>52.5</v>
      </c>
      <c r="N83" s="39"/>
      <c r="O83" s="39"/>
      <c r="P83" s="39"/>
      <c r="Q83" s="39"/>
      <c r="R83" s="30">
        <f t="shared" si="23"/>
        <v>55.716666666666669</v>
      </c>
      <c r="S83" s="31">
        <f t="shared" si="24"/>
        <v>5.8799376413926936</v>
      </c>
      <c r="T83" s="32">
        <f t="shared" si="35"/>
        <v>0.10553283233130768</v>
      </c>
      <c r="U83" s="30">
        <f t="shared" si="30"/>
        <v>61.596604308059362</v>
      </c>
      <c r="V83" s="30">
        <f t="shared" si="33"/>
        <v>49.836729025273975</v>
      </c>
      <c r="W83" s="33">
        <v>55.72</v>
      </c>
      <c r="X83" s="34">
        <f t="shared" si="28"/>
        <v>88371.92</v>
      </c>
      <c r="Y83" s="3"/>
    </row>
    <row r="84" spans="1:25" ht="29.25" customHeight="1" x14ac:dyDescent="0.25">
      <c r="A84" s="24">
        <v>72</v>
      </c>
      <c r="B84" s="56" t="s">
        <v>95</v>
      </c>
      <c r="C84" s="25" t="s">
        <v>19</v>
      </c>
      <c r="D84" s="37">
        <v>2571</v>
      </c>
      <c r="E84" s="38">
        <v>160</v>
      </c>
      <c r="F84" s="27">
        <f t="shared" si="22"/>
        <v>411360</v>
      </c>
      <c r="G84" s="58"/>
      <c r="H84" s="39">
        <v>165</v>
      </c>
      <c r="I84" s="39">
        <v>168.96</v>
      </c>
      <c r="J84" s="39">
        <v>185.85</v>
      </c>
      <c r="K84" s="39">
        <v>189.5</v>
      </c>
      <c r="L84" s="39">
        <v>163.02000000000001</v>
      </c>
      <c r="M84" s="39"/>
      <c r="N84" s="39"/>
      <c r="O84" s="39"/>
      <c r="P84" s="39"/>
      <c r="Q84" s="39"/>
      <c r="R84" s="30">
        <f t="shared" si="23"/>
        <v>174.46600000000001</v>
      </c>
      <c r="S84" s="31">
        <f t="shared" si="24"/>
        <v>12.314104920780879</v>
      </c>
      <c r="T84" s="32">
        <f t="shared" si="35"/>
        <v>7.0581688814903065E-2</v>
      </c>
      <c r="U84" s="30">
        <f t="shared" si="30"/>
        <v>186.7801049207809</v>
      </c>
      <c r="V84" s="30">
        <f t="shared" si="33"/>
        <v>162.15189507921912</v>
      </c>
      <c r="W84" s="33">
        <v>174.47</v>
      </c>
      <c r="X84" s="34">
        <f t="shared" si="28"/>
        <v>448562.37</v>
      </c>
      <c r="Y84" s="3"/>
    </row>
    <row r="85" spans="1:25" ht="29.25" customHeight="1" x14ac:dyDescent="0.25">
      <c r="A85" s="24">
        <v>73</v>
      </c>
      <c r="B85" s="56" t="s">
        <v>96</v>
      </c>
      <c r="C85" s="25" t="s">
        <v>19</v>
      </c>
      <c r="D85" s="42">
        <v>849</v>
      </c>
      <c r="E85" s="38">
        <v>160</v>
      </c>
      <c r="F85" s="27">
        <f t="shared" si="22"/>
        <v>135840</v>
      </c>
      <c r="G85" s="58"/>
      <c r="H85" s="39">
        <v>165</v>
      </c>
      <c r="I85" s="39">
        <v>168.96</v>
      </c>
      <c r="J85" s="39">
        <v>185.85</v>
      </c>
      <c r="K85" s="39">
        <v>189.5</v>
      </c>
      <c r="L85" s="39">
        <v>163.02000000000001</v>
      </c>
      <c r="M85" s="39"/>
      <c r="N85" s="39"/>
      <c r="O85" s="39"/>
      <c r="P85" s="39"/>
      <c r="Q85" s="39"/>
      <c r="R85" s="30">
        <f t="shared" si="23"/>
        <v>174.46600000000001</v>
      </c>
      <c r="S85" s="31">
        <f t="shared" si="24"/>
        <v>12.314104920780879</v>
      </c>
      <c r="T85" s="32">
        <f t="shared" si="35"/>
        <v>7.0581688814903065E-2</v>
      </c>
      <c r="U85" s="30">
        <f t="shared" si="30"/>
        <v>186.7801049207809</v>
      </c>
      <c r="V85" s="30">
        <f t="shared" si="33"/>
        <v>162.15189507921912</v>
      </c>
      <c r="W85" s="33">
        <v>174.47</v>
      </c>
      <c r="X85" s="34">
        <f t="shared" si="28"/>
        <v>148125.03</v>
      </c>
      <c r="Y85" s="3"/>
    </row>
    <row r="86" spans="1:25" ht="31.5" customHeight="1" x14ac:dyDescent="0.25">
      <c r="A86" s="24">
        <v>74</v>
      </c>
      <c r="B86" s="60" t="s">
        <v>97</v>
      </c>
      <c r="C86" s="25" t="s">
        <v>19</v>
      </c>
      <c r="D86" s="37">
        <v>3258</v>
      </c>
      <c r="E86" s="38">
        <v>18</v>
      </c>
      <c r="F86" s="27">
        <f t="shared" si="22"/>
        <v>58644</v>
      </c>
      <c r="G86" s="58">
        <v>25.58</v>
      </c>
      <c r="H86" s="39">
        <v>20.8</v>
      </c>
      <c r="I86" s="39">
        <v>18.25</v>
      </c>
      <c r="J86" s="39">
        <v>18.989999999999998</v>
      </c>
      <c r="K86" s="39">
        <v>18</v>
      </c>
      <c r="L86" s="39">
        <v>18</v>
      </c>
      <c r="M86" s="39">
        <v>18</v>
      </c>
      <c r="N86" s="39">
        <v>18.399999999999999</v>
      </c>
      <c r="O86" s="39"/>
      <c r="P86" s="39"/>
      <c r="Q86" s="39"/>
      <c r="R86" s="30">
        <f t="shared" si="23"/>
        <v>19.502500000000001</v>
      </c>
      <c r="S86" s="31">
        <f t="shared" si="24"/>
        <v>2.630560776716611</v>
      </c>
      <c r="T86" s="32">
        <f t="shared" si="35"/>
        <v>0.1348832599265023</v>
      </c>
      <c r="U86" s="30">
        <f t="shared" si="30"/>
        <v>22.133060776716611</v>
      </c>
      <c r="V86" s="30">
        <f t="shared" si="33"/>
        <v>16.871939223283391</v>
      </c>
      <c r="W86" s="33">
        <v>19.5</v>
      </c>
      <c r="X86" s="34">
        <f t="shared" si="28"/>
        <v>63531</v>
      </c>
      <c r="Y86" s="3"/>
    </row>
    <row r="87" spans="1:25" ht="29.25" customHeight="1" x14ac:dyDescent="0.25">
      <c r="A87" s="24">
        <v>76</v>
      </c>
      <c r="B87" s="56" t="s">
        <v>98</v>
      </c>
      <c r="C87" s="25" t="s">
        <v>19</v>
      </c>
      <c r="D87" s="37">
        <v>1105</v>
      </c>
      <c r="E87" s="38">
        <v>62</v>
      </c>
      <c r="F87" s="27">
        <f t="shared" si="22"/>
        <v>68510</v>
      </c>
      <c r="G87" s="58"/>
      <c r="H87" s="39">
        <v>65</v>
      </c>
      <c r="I87" s="39">
        <v>65</v>
      </c>
      <c r="J87" s="39">
        <v>62.54</v>
      </c>
      <c r="K87" s="39">
        <v>64.900000000000006</v>
      </c>
      <c r="L87" s="39">
        <v>64.900000000000006</v>
      </c>
      <c r="M87" s="39">
        <v>63.05</v>
      </c>
      <c r="N87" s="39"/>
      <c r="O87" s="39"/>
      <c r="P87" s="39"/>
      <c r="Q87" s="39"/>
      <c r="R87" s="30">
        <f t="shared" si="23"/>
        <v>64.231666666666669</v>
      </c>
      <c r="S87" s="31">
        <f t="shared" si="24"/>
        <v>1.1253517968469555</v>
      </c>
      <c r="T87" s="32">
        <f t="shared" si="35"/>
        <v>1.7520202343293115E-2</v>
      </c>
      <c r="U87" s="30">
        <f t="shared" si="30"/>
        <v>65.357018463513626</v>
      </c>
      <c r="V87" s="30">
        <f t="shared" si="33"/>
        <v>63.106314869819712</v>
      </c>
      <c r="W87" s="33">
        <v>64.23</v>
      </c>
      <c r="X87" s="34">
        <f t="shared" si="28"/>
        <v>70974.150000000009</v>
      </c>
      <c r="Y87" s="3"/>
    </row>
    <row r="88" spans="1:25" ht="29.25" customHeight="1" x14ac:dyDescent="0.25">
      <c r="A88" s="24">
        <v>77</v>
      </c>
      <c r="B88" s="73" t="s">
        <v>99</v>
      </c>
      <c r="C88" s="25" t="s">
        <v>19</v>
      </c>
      <c r="D88" s="42">
        <v>360</v>
      </c>
      <c r="E88" s="38">
        <v>62</v>
      </c>
      <c r="F88" s="27">
        <f t="shared" si="22"/>
        <v>22320</v>
      </c>
      <c r="G88" s="58"/>
      <c r="H88" s="39">
        <v>65</v>
      </c>
      <c r="I88" s="39">
        <v>65</v>
      </c>
      <c r="J88" s="39">
        <v>62.54</v>
      </c>
      <c r="K88" s="39">
        <v>64.900000000000006</v>
      </c>
      <c r="L88" s="39">
        <v>64.900000000000006</v>
      </c>
      <c r="M88" s="39">
        <v>63.05</v>
      </c>
      <c r="N88" s="39"/>
      <c r="O88" s="39"/>
      <c r="P88" s="39"/>
      <c r="Q88" s="39"/>
      <c r="R88" s="30">
        <f t="shared" si="23"/>
        <v>64.231666666666669</v>
      </c>
      <c r="S88" s="31">
        <f t="shared" si="24"/>
        <v>1.1253517968469555</v>
      </c>
      <c r="T88" s="32">
        <f t="shared" si="35"/>
        <v>1.7520202343293115E-2</v>
      </c>
      <c r="U88" s="30">
        <f t="shared" si="30"/>
        <v>65.357018463513626</v>
      </c>
      <c r="V88" s="30">
        <f t="shared" si="33"/>
        <v>63.106314869819712</v>
      </c>
      <c r="W88" s="33">
        <v>64.23</v>
      </c>
      <c r="X88" s="34">
        <f t="shared" si="28"/>
        <v>23122.800000000003</v>
      </c>
      <c r="Y88" s="3"/>
    </row>
    <row r="89" spans="1:25" ht="29.25" customHeight="1" x14ac:dyDescent="0.25">
      <c r="A89" s="24">
        <v>78</v>
      </c>
      <c r="B89" s="60" t="s">
        <v>100</v>
      </c>
      <c r="C89" s="25" t="s">
        <v>166</v>
      </c>
      <c r="D89" s="37">
        <v>3957</v>
      </c>
      <c r="E89" s="38">
        <v>8</v>
      </c>
      <c r="F89" s="27">
        <f t="shared" si="22"/>
        <v>31656</v>
      </c>
      <c r="G89" s="58"/>
      <c r="H89" s="39">
        <v>8.2100000000000009</v>
      </c>
      <c r="I89" s="39">
        <v>12.59</v>
      </c>
      <c r="J89" s="39">
        <v>9.9</v>
      </c>
      <c r="K89" s="39">
        <v>8</v>
      </c>
      <c r="L89" s="39">
        <v>8.52</v>
      </c>
      <c r="M89" s="39">
        <v>8.9</v>
      </c>
      <c r="N89" s="39"/>
      <c r="O89" s="39"/>
      <c r="P89" s="39"/>
      <c r="Q89" s="39"/>
      <c r="R89" s="30">
        <f t="shared" si="23"/>
        <v>9.3533333333333335</v>
      </c>
      <c r="S89" s="31">
        <f t="shared" si="24"/>
        <v>1.721251482691204</v>
      </c>
      <c r="T89" s="32">
        <f t="shared" si="35"/>
        <v>0.18402546144239529</v>
      </c>
      <c r="U89" s="30">
        <f t="shared" si="30"/>
        <v>11.074584816024537</v>
      </c>
      <c r="V89" s="30">
        <f t="shared" si="33"/>
        <v>7.6320818506421295</v>
      </c>
      <c r="W89" s="33">
        <v>9.35</v>
      </c>
      <c r="X89" s="34">
        <f t="shared" si="28"/>
        <v>36997.949999999997</v>
      </c>
      <c r="Y89" s="3"/>
    </row>
    <row r="90" spans="1:25" ht="29.25" customHeight="1" x14ac:dyDescent="0.25">
      <c r="A90" s="24">
        <v>79</v>
      </c>
      <c r="B90" s="60" t="s">
        <v>101</v>
      </c>
      <c r="C90" s="25" t="s">
        <v>166</v>
      </c>
      <c r="D90" s="37">
        <v>2796</v>
      </c>
      <c r="E90" s="38">
        <v>8.9</v>
      </c>
      <c r="F90" s="27">
        <f t="shared" si="22"/>
        <v>24884.400000000001</v>
      </c>
      <c r="G90" s="58"/>
      <c r="H90" s="39">
        <v>12.83</v>
      </c>
      <c r="I90" s="39">
        <v>10.36</v>
      </c>
      <c r="J90" s="39">
        <v>10.16</v>
      </c>
      <c r="K90" s="39">
        <v>12.43</v>
      </c>
      <c r="L90" s="39"/>
      <c r="M90" s="39"/>
      <c r="N90" s="39"/>
      <c r="O90" s="39"/>
      <c r="P90" s="39"/>
      <c r="Q90" s="39"/>
      <c r="R90" s="30">
        <f t="shared" si="23"/>
        <v>11.444999999999999</v>
      </c>
      <c r="S90" s="31">
        <f t="shared" si="24"/>
        <v>1.3804467875776214</v>
      </c>
      <c r="T90" s="32">
        <f t="shared" si="35"/>
        <v>0.12061570883159647</v>
      </c>
      <c r="U90" s="30">
        <f t="shared" si="30"/>
        <v>12.82544678757762</v>
      </c>
      <c r="V90" s="30">
        <f t="shared" si="33"/>
        <v>10.064553212422377</v>
      </c>
      <c r="W90" s="33">
        <v>11.45</v>
      </c>
      <c r="X90" s="34">
        <f t="shared" si="28"/>
        <v>32014.199999999997</v>
      </c>
      <c r="Y90" s="3"/>
    </row>
    <row r="91" spans="1:25" ht="29.25" customHeight="1" x14ac:dyDescent="0.25">
      <c r="A91" s="24">
        <v>80</v>
      </c>
      <c r="B91" s="60" t="s">
        <v>102</v>
      </c>
      <c r="C91" s="25" t="s">
        <v>166</v>
      </c>
      <c r="D91" s="37">
        <v>2753</v>
      </c>
      <c r="E91" s="128">
        <v>17.999637</v>
      </c>
      <c r="F91" s="27">
        <f t="shared" ref="F91:F153" si="36">E91*D91</f>
        <v>49553.000660999998</v>
      </c>
      <c r="G91" s="58">
        <v>17.999637</v>
      </c>
      <c r="H91" s="39">
        <v>19.8</v>
      </c>
      <c r="I91" s="39">
        <v>23.2</v>
      </c>
      <c r="J91" s="39">
        <v>20.2</v>
      </c>
      <c r="K91" s="39">
        <v>21.73</v>
      </c>
      <c r="L91" s="39">
        <v>22.7</v>
      </c>
      <c r="M91" s="39">
        <v>20</v>
      </c>
      <c r="N91" s="39">
        <v>20</v>
      </c>
      <c r="O91" s="39"/>
      <c r="P91" s="39"/>
      <c r="Q91" s="39"/>
      <c r="R91" s="30">
        <f t="shared" ref="R91:R153" si="37">AVERAGE(G91,H91,I91,J91,K91,L91,M91,N91,O91,P91,Q91)</f>
        <v>20.703704625</v>
      </c>
      <c r="S91" s="31">
        <f t="shared" ref="S91:S153" si="38">_xlfn.STDEV.S(G91,H91,I91,J91,K91,L91,M91,N91,O91,P91,Q91)</f>
        <v>1.717254891547132</v>
      </c>
      <c r="T91" s="32">
        <f t="shared" si="35"/>
        <v>8.2944329174476514E-2</v>
      </c>
      <c r="U91" s="30">
        <f t="shared" si="30"/>
        <v>22.420959516547132</v>
      </c>
      <c r="V91" s="30">
        <f t="shared" si="33"/>
        <v>18.986449733452869</v>
      </c>
      <c r="W91" s="33">
        <v>20.7</v>
      </c>
      <c r="X91" s="34">
        <f t="shared" ref="X91:X153" si="39">W91*D91</f>
        <v>56987.1</v>
      </c>
      <c r="Y91" s="3"/>
    </row>
    <row r="92" spans="1:25" ht="29.25" customHeight="1" x14ac:dyDescent="0.25">
      <c r="A92" s="24">
        <v>81</v>
      </c>
      <c r="B92" s="60" t="s">
        <v>103</v>
      </c>
      <c r="C92" s="25" t="s">
        <v>166</v>
      </c>
      <c r="D92" s="37">
        <v>2544</v>
      </c>
      <c r="E92" s="38">
        <v>13</v>
      </c>
      <c r="F92" s="27">
        <f t="shared" si="36"/>
        <v>33072</v>
      </c>
      <c r="G92" s="58"/>
      <c r="H92" s="39">
        <v>17</v>
      </c>
      <c r="I92" s="39">
        <v>13.9</v>
      </c>
      <c r="J92" s="39">
        <v>15</v>
      </c>
      <c r="K92" s="39">
        <v>15</v>
      </c>
      <c r="L92" s="39">
        <v>16.489999999999998</v>
      </c>
      <c r="M92" s="39"/>
      <c r="N92" s="39"/>
      <c r="O92" s="39"/>
      <c r="P92" s="39"/>
      <c r="Q92" s="39"/>
      <c r="R92" s="30">
        <f t="shared" si="37"/>
        <v>15.478</v>
      </c>
      <c r="S92" s="31">
        <f t="shared" si="38"/>
        <v>1.2537623379253338</v>
      </c>
      <c r="T92" s="32">
        <f t="shared" si="35"/>
        <v>8.1002864577163311E-2</v>
      </c>
      <c r="U92" s="30">
        <f t="shared" si="30"/>
        <v>16.731762337925332</v>
      </c>
      <c r="V92" s="30">
        <f t="shared" si="33"/>
        <v>14.224237662074666</v>
      </c>
      <c r="W92" s="33">
        <v>15.48</v>
      </c>
      <c r="X92" s="34">
        <f t="shared" si="39"/>
        <v>39381.120000000003</v>
      </c>
      <c r="Y92" s="3"/>
    </row>
    <row r="93" spans="1:25" ht="29.25" customHeight="1" x14ac:dyDescent="0.25">
      <c r="A93" s="24">
        <v>82</v>
      </c>
      <c r="B93" s="52" t="s">
        <v>104</v>
      </c>
      <c r="C93" s="25" t="s">
        <v>166</v>
      </c>
      <c r="D93" s="37">
        <v>4964</v>
      </c>
      <c r="E93" s="38">
        <v>8</v>
      </c>
      <c r="F93" s="27">
        <f t="shared" si="36"/>
        <v>39712</v>
      </c>
      <c r="G93" s="58"/>
      <c r="H93" s="39">
        <v>13.41</v>
      </c>
      <c r="I93" s="39">
        <v>10.51</v>
      </c>
      <c r="J93" s="39">
        <v>9.9499999999999993</v>
      </c>
      <c r="K93" s="39">
        <v>12</v>
      </c>
      <c r="L93" s="39">
        <v>14.29</v>
      </c>
      <c r="M93" s="39">
        <v>10.01</v>
      </c>
      <c r="N93" s="39">
        <v>10.47</v>
      </c>
      <c r="O93" s="39"/>
      <c r="P93" s="39"/>
      <c r="Q93" s="39"/>
      <c r="R93" s="30">
        <f t="shared" si="37"/>
        <v>11.52</v>
      </c>
      <c r="S93" s="31">
        <f t="shared" si="38"/>
        <v>1.7484755264705998</v>
      </c>
      <c r="T93" s="32">
        <f t="shared" si="35"/>
        <v>0.1517773894505729</v>
      </c>
      <c r="U93" s="30">
        <f t="shared" si="30"/>
        <v>13.268475526470599</v>
      </c>
      <c r="V93" s="30">
        <f t="shared" si="33"/>
        <v>9.7715244735294</v>
      </c>
      <c r="W93" s="33">
        <v>11.52</v>
      </c>
      <c r="X93" s="34">
        <f t="shared" si="39"/>
        <v>57185.279999999999</v>
      </c>
      <c r="Y93" s="3"/>
    </row>
    <row r="94" spans="1:25" ht="29.25" customHeight="1" x14ac:dyDescent="0.25">
      <c r="A94" s="24">
        <v>83</v>
      </c>
      <c r="B94" s="56" t="s">
        <v>105</v>
      </c>
      <c r="C94" s="57" t="s">
        <v>166</v>
      </c>
      <c r="D94" s="37">
        <v>3207</v>
      </c>
      <c r="E94" s="38">
        <v>22.3</v>
      </c>
      <c r="F94" s="27">
        <f t="shared" si="36"/>
        <v>71516.100000000006</v>
      </c>
      <c r="G94" s="58"/>
      <c r="H94" s="39">
        <v>24.3</v>
      </c>
      <c r="I94" s="39">
        <v>24</v>
      </c>
      <c r="J94" s="39">
        <v>23.1</v>
      </c>
      <c r="K94" s="39">
        <v>26</v>
      </c>
      <c r="L94" s="39">
        <v>28</v>
      </c>
      <c r="M94" s="39">
        <v>23.36</v>
      </c>
      <c r="N94" s="39"/>
      <c r="O94" s="39"/>
      <c r="P94" s="39"/>
      <c r="Q94" s="39"/>
      <c r="R94" s="30">
        <f t="shared" si="37"/>
        <v>24.793333333333333</v>
      </c>
      <c r="S94" s="31">
        <f t="shared" si="38"/>
        <v>1.8726095873584185</v>
      </c>
      <c r="T94" s="32">
        <f t="shared" si="35"/>
        <v>7.5528754531799622E-2</v>
      </c>
      <c r="U94" s="30">
        <f t="shared" si="30"/>
        <v>26.665942920691752</v>
      </c>
      <c r="V94" s="30">
        <f t="shared" si="33"/>
        <v>22.920723745974914</v>
      </c>
      <c r="W94" s="33">
        <v>24.79</v>
      </c>
      <c r="X94" s="34">
        <f t="shared" si="39"/>
        <v>79501.53</v>
      </c>
      <c r="Y94" s="3"/>
    </row>
    <row r="95" spans="1:25" ht="29.25" customHeight="1" x14ac:dyDescent="0.25">
      <c r="A95" s="24">
        <v>84</v>
      </c>
      <c r="B95" s="56" t="s">
        <v>106</v>
      </c>
      <c r="C95" s="57" t="s">
        <v>166</v>
      </c>
      <c r="D95" s="37">
        <v>1064</v>
      </c>
      <c r="E95" s="38">
        <v>22.3</v>
      </c>
      <c r="F95" s="27">
        <f t="shared" si="36"/>
        <v>23727.200000000001</v>
      </c>
      <c r="G95" s="58"/>
      <c r="H95" s="39">
        <v>24.3</v>
      </c>
      <c r="I95" s="39">
        <v>24</v>
      </c>
      <c r="J95" s="39">
        <v>23.1</v>
      </c>
      <c r="K95" s="39">
        <v>26</v>
      </c>
      <c r="L95" s="39">
        <v>28</v>
      </c>
      <c r="M95" s="39">
        <v>23.36</v>
      </c>
      <c r="N95" s="39"/>
      <c r="O95" s="39"/>
      <c r="P95" s="39"/>
      <c r="Q95" s="39"/>
      <c r="R95" s="30">
        <f t="shared" si="37"/>
        <v>24.793333333333333</v>
      </c>
      <c r="S95" s="31">
        <f t="shared" si="38"/>
        <v>1.8726095873584185</v>
      </c>
      <c r="T95" s="32">
        <f t="shared" si="35"/>
        <v>7.5528754531799622E-2</v>
      </c>
      <c r="U95" s="30">
        <f t="shared" si="30"/>
        <v>26.665942920691752</v>
      </c>
      <c r="V95" s="30">
        <f t="shared" si="33"/>
        <v>22.920723745974914</v>
      </c>
      <c r="W95" s="33">
        <v>24.79</v>
      </c>
      <c r="X95" s="34">
        <f t="shared" si="39"/>
        <v>26376.559999999998</v>
      </c>
      <c r="Y95" s="3"/>
    </row>
    <row r="96" spans="1:25" ht="29.25" customHeight="1" x14ac:dyDescent="0.25">
      <c r="A96" s="24">
        <v>85</v>
      </c>
      <c r="B96" s="60" t="s">
        <v>107</v>
      </c>
      <c r="C96" s="57" t="s">
        <v>166</v>
      </c>
      <c r="D96" s="37">
        <v>3009</v>
      </c>
      <c r="E96" s="38">
        <v>13</v>
      </c>
      <c r="F96" s="27">
        <f t="shared" si="36"/>
        <v>39117</v>
      </c>
      <c r="G96" s="58"/>
      <c r="H96" s="39">
        <v>13.2</v>
      </c>
      <c r="I96" s="39">
        <v>14.18</v>
      </c>
      <c r="J96" s="39">
        <v>19.899999999999999</v>
      </c>
      <c r="K96" s="39">
        <v>16.63</v>
      </c>
      <c r="L96" s="39">
        <v>13</v>
      </c>
      <c r="M96" s="39">
        <v>13.4</v>
      </c>
      <c r="N96" s="39"/>
      <c r="O96" s="39"/>
      <c r="P96" s="39"/>
      <c r="Q96" s="39"/>
      <c r="R96" s="30">
        <f t="shared" si="37"/>
        <v>15.051666666666668</v>
      </c>
      <c r="S96" s="31">
        <f t="shared" si="38"/>
        <v>2.7248223183662046</v>
      </c>
      <c r="T96" s="32">
        <f t="shared" si="35"/>
        <v>0.18103126907537623</v>
      </c>
      <c r="U96" s="30">
        <f>SUM(R96,S96)</f>
        <v>17.776488985032874</v>
      </c>
      <c r="V96" s="30">
        <f t="shared" si="33"/>
        <v>12.326844348300463</v>
      </c>
      <c r="W96" s="33">
        <v>15.05</v>
      </c>
      <c r="X96" s="34">
        <f t="shared" si="39"/>
        <v>45285.450000000004</v>
      </c>
      <c r="Y96" s="3"/>
    </row>
    <row r="97" spans="1:25" ht="126.75" customHeight="1" x14ac:dyDescent="0.25">
      <c r="A97" s="24">
        <v>86</v>
      </c>
      <c r="B97" s="56" t="s">
        <v>108</v>
      </c>
      <c r="C97" s="25" t="s">
        <v>19</v>
      </c>
      <c r="D97" s="37">
        <v>19507</v>
      </c>
      <c r="E97" s="128">
        <v>42.999949000000001</v>
      </c>
      <c r="F97" s="27">
        <v>838800</v>
      </c>
      <c r="G97" s="67"/>
      <c r="H97" s="39">
        <v>65</v>
      </c>
      <c r="I97" s="39">
        <v>58.79</v>
      </c>
      <c r="J97" s="39">
        <v>61.12</v>
      </c>
      <c r="K97" s="39">
        <v>59.44</v>
      </c>
      <c r="L97" s="39">
        <v>50.4</v>
      </c>
      <c r="M97" s="39">
        <v>50.01</v>
      </c>
      <c r="N97" s="39">
        <v>68</v>
      </c>
      <c r="O97" s="39"/>
      <c r="P97" s="39"/>
      <c r="Q97" s="39"/>
      <c r="R97" s="30">
        <f t="shared" si="37"/>
        <v>58.965714285714284</v>
      </c>
      <c r="S97" s="31">
        <f t="shared" si="38"/>
        <v>6.7885193700906292</v>
      </c>
      <c r="T97" s="32">
        <f t="shared" si="35"/>
        <v>0.11512655196878187</v>
      </c>
      <c r="U97" s="30">
        <f>SUM(R97,S97)</f>
        <v>65.75423365580491</v>
      </c>
      <c r="V97" s="30">
        <f t="shared" si="33"/>
        <v>52.177194915623659</v>
      </c>
      <c r="W97" s="33">
        <v>58.97</v>
      </c>
      <c r="X97" s="34">
        <f t="shared" si="39"/>
        <v>1150327.79</v>
      </c>
      <c r="Y97" s="3"/>
    </row>
    <row r="98" spans="1:25" ht="135.75" customHeight="1" x14ac:dyDescent="0.25">
      <c r="A98" s="24">
        <v>87</v>
      </c>
      <c r="B98" s="74" t="s">
        <v>109</v>
      </c>
      <c r="C98" s="25" t="s">
        <v>19</v>
      </c>
      <c r="D98" s="37">
        <v>6491</v>
      </c>
      <c r="E98" s="38">
        <v>43</v>
      </c>
      <c r="F98" s="27">
        <f t="shared" si="36"/>
        <v>279113</v>
      </c>
      <c r="G98" s="58"/>
      <c r="H98" s="39">
        <v>65</v>
      </c>
      <c r="I98" s="39">
        <v>58.79</v>
      </c>
      <c r="J98" s="39">
        <v>61.12</v>
      </c>
      <c r="K98" s="39">
        <v>59.44</v>
      </c>
      <c r="L98" s="39">
        <v>50.4</v>
      </c>
      <c r="M98" s="39">
        <v>50.01</v>
      </c>
      <c r="N98" s="39">
        <v>68</v>
      </c>
      <c r="O98" s="39"/>
      <c r="P98" s="39"/>
      <c r="Q98" s="39"/>
      <c r="R98" s="30">
        <f t="shared" si="37"/>
        <v>58.965714285714284</v>
      </c>
      <c r="S98" s="31">
        <f t="shared" si="38"/>
        <v>6.7885193700906292</v>
      </c>
      <c r="T98" s="32">
        <f t="shared" si="35"/>
        <v>0.11512655196878187</v>
      </c>
      <c r="U98" s="30">
        <f>SUM(R98,S98)</f>
        <v>65.75423365580491</v>
      </c>
      <c r="V98" s="30">
        <f t="shared" si="33"/>
        <v>52.177194915623659</v>
      </c>
      <c r="W98" s="33">
        <v>58.97</v>
      </c>
      <c r="X98" s="34">
        <f t="shared" si="39"/>
        <v>382774.27</v>
      </c>
      <c r="Y98" s="3"/>
    </row>
    <row r="99" spans="1:25" ht="29.25" customHeight="1" x14ac:dyDescent="0.25">
      <c r="A99" s="49">
        <v>88</v>
      </c>
      <c r="B99" s="75" t="s">
        <v>110</v>
      </c>
      <c r="C99" s="25" t="s">
        <v>19</v>
      </c>
      <c r="D99" s="37">
        <v>3462</v>
      </c>
      <c r="E99" s="38">
        <v>15</v>
      </c>
      <c r="F99" s="27">
        <f t="shared" si="36"/>
        <v>51930</v>
      </c>
      <c r="G99" s="58">
        <v>20.07</v>
      </c>
      <c r="H99" s="39">
        <v>15.97</v>
      </c>
      <c r="I99" s="39">
        <v>18.25</v>
      </c>
      <c r="J99" s="39">
        <v>19.3</v>
      </c>
      <c r="K99" s="39">
        <v>19.38</v>
      </c>
      <c r="L99" s="39">
        <v>17.8</v>
      </c>
      <c r="M99" s="39">
        <v>15</v>
      </c>
      <c r="N99" s="39"/>
      <c r="O99" s="39"/>
      <c r="P99" s="39"/>
      <c r="Q99" s="39"/>
      <c r="R99" s="30">
        <f t="shared" si="37"/>
        <v>17.967142857142857</v>
      </c>
      <c r="S99" s="31">
        <f t="shared" si="38"/>
        <v>1.8750619037400185</v>
      </c>
      <c r="T99" s="32">
        <f t="shared" si="35"/>
        <v>0.10436060528091062</v>
      </c>
      <c r="U99" s="30">
        <f>SUM(R99,S99)</f>
        <v>19.842204760882876</v>
      </c>
      <c r="V99" s="30">
        <f t="shared" si="33"/>
        <v>16.092080953402839</v>
      </c>
      <c r="W99" s="33">
        <v>17.97</v>
      </c>
      <c r="X99" s="34">
        <f t="shared" si="39"/>
        <v>62212.14</v>
      </c>
      <c r="Y99" s="3"/>
    </row>
    <row r="100" spans="1:25" ht="29.25" customHeight="1" x14ac:dyDescent="0.25">
      <c r="A100" s="24">
        <v>89</v>
      </c>
      <c r="B100" s="76" t="s">
        <v>111</v>
      </c>
      <c r="C100" s="25" t="s">
        <v>19</v>
      </c>
      <c r="D100" s="37">
        <v>1146</v>
      </c>
      <c r="E100" s="38">
        <v>15</v>
      </c>
      <c r="F100" s="27">
        <f t="shared" si="36"/>
        <v>17190</v>
      </c>
      <c r="G100" s="58">
        <v>20.07</v>
      </c>
      <c r="H100" s="39">
        <v>15.97</v>
      </c>
      <c r="I100" s="39">
        <v>18.25</v>
      </c>
      <c r="J100" s="39">
        <v>19.3</v>
      </c>
      <c r="K100" s="39">
        <v>19.38</v>
      </c>
      <c r="L100" s="39">
        <v>17.8</v>
      </c>
      <c r="M100" s="39">
        <v>15</v>
      </c>
      <c r="N100" s="39"/>
      <c r="O100" s="39"/>
      <c r="P100" s="39"/>
      <c r="Q100" s="39"/>
      <c r="R100" s="30">
        <f t="shared" si="37"/>
        <v>17.967142857142857</v>
      </c>
      <c r="S100" s="31">
        <f t="shared" si="38"/>
        <v>1.8750619037400185</v>
      </c>
      <c r="T100" s="32">
        <f t="shared" si="35"/>
        <v>0.10436060528091062</v>
      </c>
      <c r="U100" s="30">
        <f t="shared" ref="U100:U105" si="40">SUM(R100,S100)</f>
        <v>19.842204760882876</v>
      </c>
      <c r="V100" s="30">
        <f t="shared" si="33"/>
        <v>16.092080953402839</v>
      </c>
      <c r="W100" s="33">
        <v>17.97</v>
      </c>
      <c r="X100" s="34">
        <f t="shared" si="39"/>
        <v>20593.62</v>
      </c>
      <c r="Y100" s="3"/>
    </row>
    <row r="101" spans="1:25" ht="29.25" customHeight="1" x14ac:dyDescent="0.25">
      <c r="A101" s="24">
        <v>90</v>
      </c>
      <c r="B101" s="56" t="s">
        <v>112</v>
      </c>
      <c r="C101" s="25" t="s">
        <v>19</v>
      </c>
      <c r="D101" s="37">
        <v>4767</v>
      </c>
      <c r="E101" s="38">
        <v>14</v>
      </c>
      <c r="F101" s="27">
        <f t="shared" si="36"/>
        <v>66738</v>
      </c>
      <c r="G101" s="58"/>
      <c r="H101" s="39">
        <v>14.89</v>
      </c>
      <c r="I101" s="39">
        <v>16</v>
      </c>
      <c r="J101" s="39">
        <v>14.25</v>
      </c>
      <c r="K101" s="39">
        <v>15</v>
      </c>
      <c r="L101" s="39">
        <v>17</v>
      </c>
      <c r="M101" s="39">
        <v>14.55</v>
      </c>
      <c r="N101" s="39">
        <v>15.94</v>
      </c>
      <c r="O101" s="39"/>
      <c r="P101" s="39"/>
      <c r="Q101" s="39"/>
      <c r="R101" s="30">
        <f t="shared" si="37"/>
        <v>15.375714285714285</v>
      </c>
      <c r="S101" s="31">
        <f t="shared" si="38"/>
        <v>0.97233151313148902</v>
      </c>
      <c r="T101" s="32">
        <f t="shared" si="35"/>
        <v>6.3238136132309053E-2</v>
      </c>
      <c r="U101" s="30">
        <f t="shared" si="40"/>
        <v>16.348045798845774</v>
      </c>
      <c r="V101" s="30">
        <f t="shared" si="33"/>
        <v>14.403382772582795</v>
      </c>
      <c r="W101" s="33">
        <v>15.38</v>
      </c>
      <c r="X101" s="34">
        <f t="shared" si="39"/>
        <v>73316.460000000006</v>
      </c>
      <c r="Y101" s="3"/>
    </row>
    <row r="102" spans="1:25" ht="29.25" customHeight="1" x14ac:dyDescent="0.25">
      <c r="A102" s="24">
        <v>91</v>
      </c>
      <c r="B102" s="56" t="s">
        <v>113</v>
      </c>
      <c r="C102" s="25" t="s">
        <v>19</v>
      </c>
      <c r="D102" s="37">
        <v>1581</v>
      </c>
      <c r="E102" s="38">
        <v>14</v>
      </c>
      <c r="F102" s="27">
        <f t="shared" si="36"/>
        <v>22134</v>
      </c>
      <c r="G102" s="58"/>
      <c r="H102" s="39">
        <v>14.89</v>
      </c>
      <c r="I102" s="39">
        <v>16</v>
      </c>
      <c r="J102" s="39">
        <v>14.25</v>
      </c>
      <c r="K102" s="39">
        <v>15</v>
      </c>
      <c r="L102" s="39">
        <v>17</v>
      </c>
      <c r="M102" s="39">
        <v>14.55</v>
      </c>
      <c r="N102" s="39">
        <v>15.94</v>
      </c>
      <c r="O102" s="39"/>
      <c r="P102" s="39"/>
      <c r="Q102" s="39"/>
      <c r="R102" s="30">
        <f t="shared" si="37"/>
        <v>15.375714285714285</v>
      </c>
      <c r="S102" s="31">
        <f t="shared" si="38"/>
        <v>0.97233151313148902</v>
      </c>
      <c r="T102" s="32">
        <f t="shared" si="35"/>
        <v>6.3238136132309053E-2</v>
      </c>
      <c r="U102" s="30">
        <f t="shared" si="40"/>
        <v>16.348045798845774</v>
      </c>
      <c r="V102" s="30">
        <f t="shared" si="33"/>
        <v>14.403382772582795</v>
      </c>
      <c r="W102" s="33">
        <v>15.38</v>
      </c>
      <c r="X102" s="34">
        <f t="shared" si="39"/>
        <v>24315.780000000002</v>
      </c>
      <c r="Y102" s="3"/>
    </row>
    <row r="103" spans="1:25" ht="29.25" customHeight="1" x14ac:dyDescent="0.25">
      <c r="A103" s="24">
        <v>92</v>
      </c>
      <c r="B103" s="60" t="s">
        <v>114</v>
      </c>
      <c r="C103" s="25" t="s">
        <v>19</v>
      </c>
      <c r="D103" s="37">
        <v>1170</v>
      </c>
      <c r="E103" s="38">
        <v>25.3</v>
      </c>
      <c r="F103" s="27">
        <f t="shared" si="36"/>
        <v>29601</v>
      </c>
      <c r="G103" s="58"/>
      <c r="H103" s="39">
        <v>26.8</v>
      </c>
      <c r="I103" s="39">
        <v>28.8</v>
      </c>
      <c r="J103" s="39">
        <v>28.5</v>
      </c>
      <c r="K103" s="39"/>
      <c r="L103" s="39"/>
      <c r="M103" s="39"/>
      <c r="N103" s="39"/>
      <c r="O103" s="39"/>
      <c r="P103" s="39"/>
      <c r="Q103" s="39"/>
      <c r="R103" s="30">
        <f t="shared" si="37"/>
        <v>28.033333333333331</v>
      </c>
      <c r="S103" s="31">
        <f t="shared" si="38"/>
        <v>1.0785793124908956</v>
      </c>
      <c r="T103" s="32">
        <f t="shared" si="35"/>
        <v>3.8474886295751333E-2</v>
      </c>
      <c r="U103" s="30">
        <f t="shared" si="40"/>
        <v>29.111912645824226</v>
      </c>
      <c r="V103" s="30">
        <f t="shared" si="33"/>
        <v>26.954754020842437</v>
      </c>
      <c r="W103" s="33">
        <v>28.03</v>
      </c>
      <c r="X103" s="34">
        <f t="shared" si="39"/>
        <v>32795.1</v>
      </c>
      <c r="Y103" s="3"/>
    </row>
    <row r="104" spans="1:25" ht="29.25" customHeight="1" x14ac:dyDescent="0.25">
      <c r="A104" s="24">
        <v>93</v>
      </c>
      <c r="B104" s="56" t="s">
        <v>115</v>
      </c>
      <c r="C104" s="25" t="s">
        <v>19</v>
      </c>
      <c r="D104" s="37">
        <v>19163</v>
      </c>
      <c r="E104" s="38">
        <v>3.5</v>
      </c>
      <c r="F104" s="27">
        <f t="shared" si="36"/>
        <v>67070.5</v>
      </c>
      <c r="G104" s="58"/>
      <c r="H104" s="39">
        <v>3.87</v>
      </c>
      <c r="I104" s="39">
        <v>3.99</v>
      </c>
      <c r="J104" s="39">
        <v>3.5</v>
      </c>
      <c r="K104" s="39">
        <v>4</v>
      </c>
      <c r="L104" s="39">
        <v>4.55</v>
      </c>
      <c r="M104" s="39">
        <v>3.69</v>
      </c>
      <c r="N104" s="39">
        <v>5.29</v>
      </c>
      <c r="O104" s="39"/>
      <c r="P104" s="39"/>
      <c r="Q104" s="39"/>
      <c r="R104" s="30">
        <f t="shared" si="37"/>
        <v>4.1271428571428572</v>
      </c>
      <c r="S104" s="31">
        <f t="shared" si="38"/>
        <v>0.60780244284126494</v>
      </c>
      <c r="T104" s="32">
        <f t="shared" si="35"/>
        <v>0.14726954309064916</v>
      </c>
      <c r="U104" s="30">
        <f t="shared" si="40"/>
        <v>4.7349452999841226</v>
      </c>
      <c r="V104" s="30">
        <f t="shared" si="33"/>
        <v>3.5193404143015923</v>
      </c>
      <c r="W104" s="33">
        <v>4.13</v>
      </c>
      <c r="X104" s="34">
        <f t="shared" si="39"/>
        <v>79143.19</v>
      </c>
      <c r="Y104" s="3"/>
    </row>
    <row r="105" spans="1:25" ht="29.25" customHeight="1" x14ac:dyDescent="0.25">
      <c r="A105" s="24">
        <v>94</v>
      </c>
      <c r="B105" s="56" t="s">
        <v>116</v>
      </c>
      <c r="C105" s="25" t="s">
        <v>19</v>
      </c>
      <c r="D105" s="37">
        <v>6383</v>
      </c>
      <c r="E105" s="38">
        <v>3.5</v>
      </c>
      <c r="F105" s="27">
        <f t="shared" si="36"/>
        <v>22340.5</v>
      </c>
      <c r="G105" s="58"/>
      <c r="H105" s="39">
        <v>3.87</v>
      </c>
      <c r="I105" s="39">
        <v>3.99</v>
      </c>
      <c r="J105" s="39">
        <v>3.5</v>
      </c>
      <c r="K105" s="39">
        <v>4</v>
      </c>
      <c r="L105" s="39">
        <v>4.55</v>
      </c>
      <c r="M105" s="39">
        <v>3.69</v>
      </c>
      <c r="N105" s="39">
        <v>5.29</v>
      </c>
      <c r="O105" s="39"/>
      <c r="P105" s="39"/>
      <c r="Q105" s="39"/>
      <c r="R105" s="30">
        <f t="shared" si="37"/>
        <v>4.1271428571428572</v>
      </c>
      <c r="S105" s="31">
        <f t="shared" si="38"/>
        <v>0.60780244284126494</v>
      </c>
      <c r="T105" s="32">
        <f t="shared" si="35"/>
        <v>0.14726954309064916</v>
      </c>
      <c r="U105" s="30">
        <f t="shared" si="40"/>
        <v>4.7349452999841226</v>
      </c>
      <c r="V105" s="30">
        <f t="shared" si="33"/>
        <v>3.5193404143015923</v>
      </c>
      <c r="W105" s="33">
        <v>4.13</v>
      </c>
      <c r="X105" s="34">
        <f t="shared" si="39"/>
        <v>26361.79</v>
      </c>
      <c r="Y105" s="3"/>
    </row>
    <row r="106" spans="1:25" ht="29.25" customHeight="1" x14ac:dyDescent="0.25">
      <c r="A106" s="24">
        <v>96</v>
      </c>
      <c r="B106" s="56" t="s">
        <v>117</v>
      </c>
      <c r="C106" s="25" t="s">
        <v>19</v>
      </c>
      <c r="D106" s="37">
        <v>3064</v>
      </c>
      <c r="E106" s="38">
        <v>2.9</v>
      </c>
      <c r="F106" s="27">
        <f t="shared" si="36"/>
        <v>8885.6</v>
      </c>
      <c r="G106" s="58"/>
      <c r="H106" s="39">
        <v>4.57</v>
      </c>
      <c r="I106" s="39">
        <v>2.95</v>
      </c>
      <c r="J106" s="39">
        <v>3.22</v>
      </c>
      <c r="K106" s="39">
        <v>3.76</v>
      </c>
      <c r="L106" s="39">
        <v>3.97</v>
      </c>
      <c r="M106" s="39">
        <v>3.48</v>
      </c>
      <c r="N106" s="39"/>
      <c r="O106" s="39"/>
      <c r="P106" s="39"/>
      <c r="Q106" s="39"/>
      <c r="R106" s="30">
        <f t="shared" si="37"/>
        <v>3.6583333333333332</v>
      </c>
      <c r="S106" s="31">
        <f t="shared" si="38"/>
        <v>0.57693731606359877</v>
      </c>
      <c r="T106" s="32">
        <f t="shared" si="35"/>
        <v>0.15770496111077872</v>
      </c>
      <c r="U106" s="30">
        <f>SUM(R106,S106)</f>
        <v>4.2352706493969317</v>
      </c>
      <c r="V106" s="30">
        <f t="shared" si="33"/>
        <v>3.0813960172697343</v>
      </c>
      <c r="W106" s="33">
        <v>3.66</v>
      </c>
      <c r="X106" s="34">
        <f t="shared" si="39"/>
        <v>11214.24</v>
      </c>
      <c r="Y106" s="3"/>
    </row>
    <row r="107" spans="1:25" ht="29.25" customHeight="1" x14ac:dyDescent="0.25">
      <c r="A107" s="24">
        <v>97</v>
      </c>
      <c r="B107" s="56" t="s">
        <v>118</v>
      </c>
      <c r="C107" s="25" t="s">
        <v>33</v>
      </c>
      <c r="D107" s="37">
        <v>2594</v>
      </c>
      <c r="E107" s="38">
        <v>28</v>
      </c>
      <c r="F107" s="27">
        <f t="shared" si="36"/>
        <v>72632</v>
      </c>
      <c r="G107" s="58"/>
      <c r="H107" s="39">
        <v>39.4</v>
      </c>
      <c r="I107" s="39">
        <v>39.9</v>
      </c>
      <c r="J107" s="39">
        <v>35.92</v>
      </c>
      <c r="K107" s="39">
        <v>28.66</v>
      </c>
      <c r="L107" s="39">
        <v>30</v>
      </c>
      <c r="M107" s="39">
        <v>55.07</v>
      </c>
      <c r="N107" s="39">
        <v>30.06</v>
      </c>
      <c r="O107" s="39"/>
      <c r="P107" s="39"/>
      <c r="Q107" s="39"/>
      <c r="R107" s="30">
        <f t="shared" si="37"/>
        <v>37.001428571428569</v>
      </c>
      <c r="S107" s="31">
        <f t="shared" si="38"/>
        <v>9.2067048549258068</v>
      </c>
      <c r="T107" s="32">
        <f t="shared" si="35"/>
        <v>0.24882025398432744</v>
      </c>
      <c r="U107" s="30">
        <f t="shared" ref="U107:U111" si="41">SUM(R107,S107)</f>
        <v>46.208133426354379</v>
      </c>
      <c r="V107" s="30">
        <f t="shared" si="33"/>
        <v>27.794723716502762</v>
      </c>
      <c r="W107" s="33">
        <v>37</v>
      </c>
      <c r="X107" s="34">
        <f t="shared" si="39"/>
        <v>95978</v>
      </c>
      <c r="Y107" s="3"/>
    </row>
    <row r="108" spans="1:25" ht="29.25" customHeight="1" x14ac:dyDescent="0.25">
      <c r="A108" s="24">
        <v>98</v>
      </c>
      <c r="B108" s="56" t="s">
        <v>119</v>
      </c>
      <c r="C108" s="25" t="s">
        <v>33</v>
      </c>
      <c r="D108" s="42">
        <v>859</v>
      </c>
      <c r="E108" s="38">
        <v>28</v>
      </c>
      <c r="F108" s="27">
        <f t="shared" si="36"/>
        <v>24052</v>
      </c>
      <c r="G108" s="58"/>
      <c r="H108" s="39">
        <v>39.4</v>
      </c>
      <c r="I108" s="39">
        <v>39.9</v>
      </c>
      <c r="J108" s="39">
        <v>35.92</v>
      </c>
      <c r="K108" s="39">
        <v>28.66</v>
      </c>
      <c r="L108" s="39">
        <v>30</v>
      </c>
      <c r="M108" s="39">
        <v>55.07</v>
      </c>
      <c r="N108" s="39">
        <v>30.06</v>
      </c>
      <c r="O108" s="39"/>
      <c r="P108" s="39"/>
      <c r="Q108" s="39"/>
      <c r="R108" s="30">
        <f t="shared" si="37"/>
        <v>37.001428571428569</v>
      </c>
      <c r="S108" s="31">
        <f t="shared" si="38"/>
        <v>9.2067048549258068</v>
      </c>
      <c r="T108" s="32">
        <f t="shared" si="35"/>
        <v>0.24882025398432744</v>
      </c>
      <c r="U108" s="30">
        <f t="shared" si="41"/>
        <v>46.208133426354379</v>
      </c>
      <c r="V108" s="30">
        <f t="shared" si="33"/>
        <v>27.794723716502762</v>
      </c>
      <c r="W108" s="33">
        <v>37</v>
      </c>
      <c r="X108" s="34">
        <f t="shared" si="39"/>
        <v>31783</v>
      </c>
      <c r="Y108" s="3"/>
    </row>
    <row r="109" spans="1:25" ht="29.25" customHeight="1" x14ac:dyDescent="0.25">
      <c r="A109" s="24">
        <v>99</v>
      </c>
      <c r="B109" s="60" t="s">
        <v>120</v>
      </c>
      <c r="C109" s="25" t="s">
        <v>33</v>
      </c>
      <c r="D109" s="37">
        <v>1586</v>
      </c>
      <c r="E109" s="38">
        <v>18</v>
      </c>
      <c r="F109" s="27">
        <f t="shared" si="36"/>
        <v>28548</v>
      </c>
      <c r="G109" s="58"/>
      <c r="H109" s="39">
        <v>18.09</v>
      </c>
      <c r="I109" s="39">
        <v>18.7</v>
      </c>
      <c r="J109" s="39">
        <v>20.350000000000001</v>
      </c>
      <c r="K109" s="39">
        <v>18</v>
      </c>
      <c r="L109" s="39">
        <v>19.23</v>
      </c>
      <c r="M109" s="39">
        <v>19.399999999999999</v>
      </c>
      <c r="N109" s="39">
        <v>19.57</v>
      </c>
      <c r="O109" s="39"/>
      <c r="P109" s="39"/>
      <c r="Q109" s="39"/>
      <c r="R109" s="30">
        <f t="shared" si="37"/>
        <v>19.048571428571428</v>
      </c>
      <c r="S109" s="31">
        <f t="shared" si="38"/>
        <v>0.84280145094457826</v>
      </c>
      <c r="T109" s="32">
        <f t="shared" si="35"/>
        <v>4.4244863931393791E-2</v>
      </c>
      <c r="U109" s="30">
        <f t="shared" si="41"/>
        <v>19.891372879516005</v>
      </c>
      <c r="V109" s="30">
        <f t="shared" si="33"/>
        <v>18.205769977626851</v>
      </c>
      <c r="W109" s="33">
        <v>19.05</v>
      </c>
      <c r="X109" s="34">
        <f t="shared" si="39"/>
        <v>30213.300000000003</v>
      </c>
      <c r="Y109" s="3"/>
    </row>
    <row r="110" spans="1:25" ht="114" customHeight="1" x14ac:dyDescent="0.25">
      <c r="A110" s="24">
        <v>100</v>
      </c>
      <c r="B110" s="56" t="s">
        <v>121</v>
      </c>
      <c r="C110" s="25" t="s">
        <v>19</v>
      </c>
      <c r="D110" s="37">
        <v>16611</v>
      </c>
      <c r="E110" s="38">
        <v>13</v>
      </c>
      <c r="F110" s="27">
        <v>5532</v>
      </c>
      <c r="G110" s="58">
        <v>17.600000000000001</v>
      </c>
      <c r="H110" s="39">
        <v>13.35</v>
      </c>
      <c r="I110" s="39">
        <v>19</v>
      </c>
      <c r="J110" s="39"/>
      <c r="K110" s="39"/>
      <c r="L110" s="39"/>
      <c r="M110" s="39"/>
      <c r="N110" s="39"/>
      <c r="O110" s="39"/>
      <c r="P110" s="39"/>
      <c r="Q110" s="39"/>
      <c r="R110" s="30">
        <f t="shared" si="37"/>
        <v>16.650000000000002</v>
      </c>
      <c r="S110" s="31">
        <f t="shared" si="38"/>
        <v>2.9423629959608943</v>
      </c>
      <c r="T110" s="32">
        <f t="shared" si="35"/>
        <v>0.17671849825590955</v>
      </c>
      <c r="U110" s="30">
        <f t="shared" si="41"/>
        <v>19.592362995960897</v>
      </c>
      <c r="V110" s="30">
        <f t="shared" si="33"/>
        <v>13.707637004039107</v>
      </c>
      <c r="W110" s="33">
        <v>16.649999999999999</v>
      </c>
      <c r="X110" s="34">
        <f t="shared" si="39"/>
        <v>276573.14999999997</v>
      </c>
      <c r="Y110" s="3"/>
    </row>
    <row r="111" spans="1:25" ht="110.25" customHeight="1" x14ac:dyDescent="0.25">
      <c r="A111" s="24">
        <v>101</v>
      </c>
      <c r="B111" s="56" t="s">
        <v>122</v>
      </c>
      <c r="C111" s="25" t="s">
        <v>19</v>
      </c>
      <c r="D111" s="37">
        <v>5532</v>
      </c>
      <c r="E111" s="38">
        <v>13</v>
      </c>
      <c r="F111" s="27">
        <f t="shared" si="36"/>
        <v>71916</v>
      </c>
      <c r="G111" s="58">
        <v>17.600000000000001</v>
      </c>
      <c r="H111" s="39">
        <v>13.35</v>
      </c>
      <c r="I111" s="39">
        <v>19</v>
      </c>
      <c r="J111" s="39"/>
      <c r="K111" s="39"/>
      <c r="L111" s="39"/>
      <c r="M111" s="39"/>
      <c r="N111" s="39"/>
      <c r="O111" s="39"/>
      <c r="P111" s="39"/>
      <c r="Q111" s="39"/>
      <c r="R111" s="30">
        <f t="shared" si="37"/>
        <v>16.650000000000002</v>
      </c>
      <c r="S111" s="31">
        <f t="shared" si="38"/>
        <v>2.9423629959608943</v>
      </c>
      <c r="T111" s="32">
        <f t="shared" si="35"/>
        <v>0.17671849825590955</v>
      </c>
      <c r="U111" s="30">
        <f t="shared" si="41"/>
        <v>19.592362995960897</v>
      </c>
      <c r="V111" s="30">
        <f t="shared" si="33"/>
        <v>13.707637004039107</v>
      </c>
      <c r="W111" s="33">
        <v>16.649999999999999</v>
      </c>
      <c r="X111" s="34">
        <f t="shared" si="39"/>
        <v>92107.799999999988</v>
      </c>
      <c r="Y111" s="3"/>
    </row>
    <row r="112" spans="1:25" ht="126" customHeight="1" x14ac:dyDescent="0.25">
      <c r="A112" s="24">
        <v>102</v>
      </c>
      <c r="B112" s="56" t="s">
        <v>123</v>
      </c>
      <c r="C112" s="25" t="s">
        <v>19</v>
      </c>
      <c r="D112" s="37">
        <v>14871</v>
      </c>
      <c r="E112" s="38">
        <v>25</v>
      </c>
      <c r="F112" s="27">
        <f t="shared" si="36"/>
        <v>371775</v>
      </c>
      <c r="G112" s="58"/>
      <c r="H112" s="39">
        <v>30</v>
      </c>
      <c r="I112" s="39">
        <v>27.1</v>
      </c>
      <c r="J112" s="39">
        <v>28.4</v>
      </c>
      <c r="K112" s="39">
        <v>27.16</v>
      </c>
      <c r="L112" s="39">
        <v>27.5</v>
      </c>
      <c r="M112" s="39">
        <v>27.7</v>
      </c>
      <c r="N112" s="39"/>
      <c r="O112" s="39"/>
      <c r="P112" s="39"/>
      <c r="Q112" s="39"/>
      <c r="R112" s="30">
        <f t="shared" si="37"/>
        <v>27.976666666666663</v>
      </c>
      <c r="S112" s="31">
        <f t="shared" si="38"/>
        <v>1.0965704111759838</v>
      </c>
      <c r="T112" s="32">
        <f t="shared" si="35"/>
        <v>3.9195892214082588E-2</v>
      </c>
      <c r="U112" s="30">
        <f>SUM(R112,S112)</f>
        <v>29.073237077842649</v>
      </c>
      <c r="V112" s="30">
        <f t="shared" si="33"/>
        <v>26.880096255490677</v>
      </c>
      <c r="W112" s="33">
        <v>27.98</v>
      </c>
      <c r="X112" s="34">
        <f t="shared" si="39"/>
        <v>416090.58</v>
      </c>
      <c r="Y112" s="3"/>
    </row>
    <row r="113" spans="1:25" ht="123.75" customHeight="1" x14ac:dyDescent="0.25">
      <c r="A113" s="24">
        <v>103</v>
      </c>
      <c r="B113" s="56" t="s">
        <v>124</v>
      </c>
      <c r="C113" s="25" t="s">
        <v>19</v>
      </c>
      <c r="D113" s="37">
        <v>4953</v>
      </c>
      <c r="E113" s="38">
        <v>25</v>
      </c>
      <c r="F113" s="27">
        <f t="shared" si="36"/>
        <v>123825</v>
      </c>
      <c r="G113" s="58"/>
      <c r="H113" s="39">
        <v>30</v>
      </c>
      <c r="I113" s="39">
        <v>27.1</v>
      </c>
      <c r="J113" s="39">
        <v>28.4</v>
      </c>
      <c r="K113" s="39">
        <v>27.16</v>
      </c>
      <c r="L113" s="39">
        <v>27.5</v>
      </c>
      <c r="M113" s="39">
        <v>27.7</v>
      </c>
      <c r="N113" s="39"/>
      <c r="O113" s="39"/>
      <c r="P113" s="39"/>
      <c r="Q113" s="39"/>
      <c r="R113" s="30">
        <f t="shared" si="37"/>
        <v>27.976666666666663</v>
      </c>
      <c r="S113" s="31">
        <f t="shared" si="38"/>
        <v>1.0965704111759838</v>
      </c>
      <c r="T113" s="32">
        <f t="shared" si="35"/>
        <v>3.9195892214082588E-2</v>
      </c>
      <c r="U113" s="30">
        <f>SUM(R113,S113)</f>
        <v>29.073237077842649</v>
      </c>
      <c r="V113" s="30">
        <f t="shared" si="33"/>
        <v>26.880096255490677</v>
      </c>
      <c r="W113" s="33">
        <v>27.98</v>
      </c>
      <c r="X113" s="34">
        <f t="shared" si="39"/>
        <v>138584.94</v>
      </c>
      <c r="Y113" s="3"/>
    </row>
    <row r="114" spans="1:25" ht="29.25" customHeight="1" x14ac:dyDescent="0.25">
      <c r="A114" s="24">
        <v>104</v>
      </c>
      <c r="B114" s="56" t="s">
        <v>125</v>
      </c>
      <c r="C114" s="25" t="s">
        <v>19</v>
      </c>
      <c r="D114" s="37">
        <v>10515</v>
      </c>
      <c r="E114" s="38">
        <v>5</v>
      </c>
      <c r="F114" s="27">
        <f t="shared" si="36"/>
        <v>52575</v>
      </c>
      <c r="G114" s="58"/>
      <c r="H114" s="39">
        <v>5.5</v>
      </c>
      <c r="I114" s="39">
        <v>5</v>
      </c>
      <c r="J114" s="39">
        <v>8</v>
      </c>
      <c r="K114" s="39">
        <v>8</v>
      </c>
      <c r="L114" s="39"/>
      <c r="M114" s="39"/>
      <c r="N114" s="39"/>
      <c r="O114" s="39"/>
      <c r="P114" s="39"/>
      <c r="Q114" s="39"/>
      <c r="R114" s="30">
        <f t="shared" si="37"/>
        <v>6.625</v>
      </c>
      <c r="S114" s="31">
        <f t="shared" si="38"/>
        <v>1.6007810593582121</v>
      </c>
      <c r="T114" s="32">
        <f t="shared" si="35"/>
        <v>0.24162732971444711</v>
      </c>
      <c r="U114" s="30">
        <f t="shared" ref="U114" si="42">SUM(R114,S114)</f>
        <v>8.2257810593582121</v>
      </c>
      <c r="V114" s="30">
        <f t="shared" si="33"/>
        <v>5.0242189406417879</v>
      </c>
      <c r="W114" s="33">
        <v>6.63</v>
      </c>
      <c r="X114" s="34">
        <f t="shared" si="39"/>
        <v>69714.45</v>
      </c>
      <c r="Y114" s="3"/>
    </row>
    <row r="115" spans="1:25" ht="29.25" customHeight="1" x14ac:dyDescent="0.25">
      <c r="A115" s="24">
        <v>105</v>
      </c>
      <c r="B115" s="56" t="s">
        <v>126</v>
      </c>
      <c r="C115" s="25" t="s">
        <v>19</v>
      </c>
      <c r="D115" s="37">
        <v>3498</v>
      </c>
      <c r="E115" s="38">
        <v>5</v>
      </c>
      <c r="F115" s="27">
        <f t="shared" si="36"/>
        <v>17490</v>
      </c>
      <c r="G115" s="58"/>
      <c r="H115" s="39">
        <v>5.5</v>
      </c>
      <c r="I115" s="39">
        <v>5</v>
      </c>
      <c r="J115" s="39">
        <v>8</v>
      </c>
      <c r="K115" s="39">
        <v>8</v>
      </c>
      <c r="L115" s="39"/>
      <c r="M115" s="39"/>
      <c r="N115" s="39"/>
      <c r="O115" s="39"/>
      <c r="P115" s="39"/>
      <c r="Q115" s="39"/>
      <c r="R115" s="30">
        <f t="shared" si="37"/>
        <v>6.625</v>
      </c>
      <c r="S115" s="31">
        <f t="shared" si="38"/>
        <v>1.6007810593582121</v>
      </c>
      <c r="T115" s="32">
        <f t="shared" si="35"/>
        <v>0.24162732971444711</v>
      </c>
      <c r="U115" s="30">
        <f>SUM(R115,S115)</f>
        <v>8.2257810593582121</v>
      </c>
      <c r="V115" s="30">
        <f t="shared" ref="V115:V153" si="43">R115-S115</f>
        <v>5.0242189406417879</v>
      </c>
      <c r="W115" s="33">
        <v>6.63</v>
      </c>
      <c r="X115" s="34">
        <f t="shared" si="39"/>
        <v>23191.739999999998</v>
      </c>
      <c r="Y115" s="3"/>
    </row>
    <row r="116" spans="1:25" ht="100.5" customHeight="1" x14ac:dyDescent="0.25">
      <c r="A116" s="24">
        <v>106</v>
      </c>
      <c r="B116" s="56" t="s">
        <v>127</v>
      </c>
      <c r="C116" s="25" t="s">
        <v>19</v>
      </c>
      <c r="D116" s="37">
        <v>13758</v>
      </c>
      <c r="E116" s="38">
        <v>4</v>
      </c>
      <c r="F116" s="27">
        <f t="shared" si="36"/>
        <v>55032</v>
      </c>
      <c r="G116" s="58"/>
      <c r="H116" s="39">
        <v>4.9000000000000004</v>
      </c>
      <c r="I116" s="39">
        <v>7.9</v>
      </c>
      <c r="J116" s="39">
        <v>4.5</v>
      </c>
      <c r="K116" s="39">
        <v>5.4</v>
      </c>
      <c r="L116" s="39">
        <v>5.5</v>
      </c>
      <c r="M116" s="39">
        <v>4.7</v>
      </c>
      <c r="N116" s="39"/>
      <c r="O116" s="39"/>
      <c r="P116" s="39"/>
      <c r="Q116" s="39"/>
      <c r="R116" s="30">
        <f t="shared" si="37"/>
        <v>5.4833333333333343</v>
      </c>
      <c r="S116" s="31">
        <f t="shared" si="38"/>
        <v>1.2464616587230661</v>
      </c>
      <c r="T116" s="32">
        <f t="shared" si="35"/>
        <v>0.22731823563338588</v>
      </c>
      <c r="U116" s="30">
        <f t="shared" ref="U116" si="44">SUM(R116,S116)</f>
        <v>6.7297949920564006</v>
      </c>
      <c r="V116" s="30">
        <f t="shared" si="43"/>
        <v>4.2368716746102679</v>
      </c>
      <c r="W116" s="33">
        <v>5.48</v>
      </c>
      <c r="X116" s="34">
        <f t="shared" si="39"/>
        <v>75393.840000000011</v>
      </c>
      <c r="Y116" s="3"/>
    </row>
    <row r="117" spans="1:25" ht="114.75" customHeight="1" x14ac:dyDescent="0.25">
      <c r="A117" s="24">
        <v>107</v>
      </c>
      <c r="B117" s="56" t="s">
        <v>128</v>
      </c>
      <c r="C117" s="25" t="s">
        <v>19</v>
      </c>
      <c r="D117" s="37">
        <v>4579</v>
      </c>
      <c r="E117" s="38">
        <v>4</v>
      </c>
      <c r="F117" s="27">
        <f t="shared" si="36"/>
        <v>18316</v>
      </c>
      <c r="G117" s="58"/>
      <c r="H117" s="39">
        <v>4.9000000000000004</v>
      </c>
      <c r="I117" s="39">
        <v>7.9</v>
      </c>
      <c r="J117" s="39">
        <v>4.5</v>
      </c>
      <c r="K117" s="39">
        <v>5.4</v>
      </c>
      <c r="L117" s="39">
        <v>5.5</v>
      </c>
      <c r="M117" s="39">
        <v>4.7</v>
      </c>
      <c r="N117" s="39"/>
      <c r="O117" s="39"/>
      <c r="P117" s="39"/>
      <c r="Q117" s="39"/>
      <c r="R117" s="30">
        <f t="shared" si="37"/>
        <v>5.4833333333333343</v>
      </c>
      <c r="S117" s="31">
        <f t="shared" si="38"/>
        <v>1.2464616587230661</v>
      </c>
      <c r="T117" s="32">
        <f t="shared" si="35"/>
        <v>0.22731823563338588</v>
      </c>
      <c r="U117" s="30">
        <f>SUM(R117,S117)</f>
        <v>6.7297949920564006</v>
      </c>
      <c r="V117" s="30">
        <f t="shared" si="43"/>
        <v>4.2368716746102679</v>
      </c>
      <c r="W117" s="33">
        <v>5.48</v>
      </c>
      <c r="X117" s="34">
        <f t="shared" si="39"/>
        <v>25092.920000000002</v>
      </c>
      <c r="Y117" s="3"/>
    </row>
    <row r="118" spans="1:25" ht="54.75" customHeight="1" x14ac:dyDescent="0.25">
      <c r="A118" s="24">
        <v>108</v>
      </c>
      <c r="B118" s="56" t="s">
        <v>129</v>
      </c>
      <c r="C118" s="25" t="s">
        <v>19</v>
      </c>
      <c r="D118" s="37">
        <v>5514</v>
      </c>
      <c r="E118" s="38">
        <v>27</v>
      </c>
      <c r="F118" s="27">
        <f t="shared" si="36"/>
        <v>148878</v>
      </c>
      <c r="G118" s="58"/>
      <c r="H118" s="39">
        <v>37.99</v>
      </c>
      <c r="I118" s="39">
        <v>32.74</v>
      </c>
      <c r="J118" s="39">
        <v>29.9</v>
      </c>
      <c r="K118" s="39">
        <v>31.82</v>
      </c>
      <c r="L118" s="39">
        <v>30.3</v>
      </c>
      <c r="M118" s="39">
        <v>38</v>
      </c>
      <c r="N118" s="39"/>
      <c r="O118" s="39"/>
      <c r="P118" s="39"/>
      <c r="Q118" s="39"/>
      <c r="R118" s="30">
        <f t="shared" si="37"/>
        <v>33.458333333333336</v>
      </c>
      <c r="S118" s="31">
        <f t="shared" si="38"/>
        <v>3.6605923928602966</v>
      </c>
      <c r="T118" s="32">
        <f t="shared" si="35"/>
        <v>0.10940749368449204</v>
      </c>
      <c r="U118" s="30">
        <f t="shared" ref="U118:U119" si="45">SUM(R118,S118)</f>
        <v>37.118925726193631</v>
      </c>
      <c r="V118" s="30">
        <f t="shared" si="43"/>
        <v>29.797740940473041</v>
      </c>
      <c r="W118" s="33">
        <v>33.46</v>
      </c>
      <c r="X118" s="34">
        <f t="shared" si="39"/>
        <v>184498.44</v>
      </c>
      <c r="Y118" s="3"/>
    </row>
    <row r="119" spans="1:25" ht="53.25" customHeight="1" x14ac:dyDescent="0.25">
      <c r="A119" s="24">
        <v>109</v>
      </c>
      <c r="B119" s="56" t="s">
        <v>130</v>
      </c>
      <c r="C119" s="25" t="s">
        <v>19</v>
      </c>
      <c r="D119" s="37">
        <v>1831</v>
      </c>
      <c r="E119" s="38">
        <v>27</v>
      </c>
      <c r="F119" s="27">
        <f t="shared" si="36"/>
        <v>49437</v>
      </c>
      <c r="G119" s="58"/>
      <c r="H119" s="39">
        <v>37.99</v>
      </c>
      <c r="I119" s="39">
        <v>32.74</v>
      </c>
      <c r="J119" s="39">
        <v>29.9</v>
      </c>
      <c r="K119" s="39">
        <v>31.82</v>
      </c>
      <c r="L119" s="39">
        <v>30.3</v>
      </c>
      <c r="M119" s="39">
        <v>38</v>
      </c>
      <c r="N119" s="39"/>
      <c r="O119" s="39"/>
      <c r="P119" s="39"/>
      <c r="Q119" s="39"/>
      <c r="R119" s="30">
        <f t="shared" si="37"/>
        <v>33.458333333333336</v>
      </c>
      <c r="S119" s="31">
        <f t="shared" si="38"/>
        <v>3.6605923928602966</v>
      </c>
      <c r="T119" s="32">
        <f t="shared" si="35"/>
        <v>0.10940749368449204</v>
      </c>
      <c r="U119" s="30">
        <f t="shared" si="45"/>
        <v>37.118925726193631</v>
      </c>
      <c r="V119" s="30">
        <f t="shared" si="43"/>
        <v>29.797740940473041</v>
      </c>
      <c r="W119" s="33">
        <v>33.46</v>
      </c>
      <c r="X119" s="34">
        <f t="shared" si="39"/>
        <v>61265.26</v>
      </c>
      <c r="Y119" s="3"/>
    </row>
    <row r="120" spans="1:25" ht="50.25" customHeight="1" x14ac:dyDescent="0.25">
      <c r="A120" s="24">
        <v>110</v>
      </c>
      <c r="B120" s="56" t="s">
        <v>131</v>
      </c>
      <c r="C120" s="25" t="s">
        <v>19</v>
      </c>
      <c r="D120" s="37">
        <v>5453</v>
      </c>
      <c r="E120" s="38">
        <v>16</v>
      </c>
      <c r="F120" s="27">
        <f t="shared" si="36"/>
        <v>87248</v>
      </c>
      <c r="G120" s="58"/>
      <c r="H120" s="39">
        <v>17.62</v>
      </c>
      <c r="I120" s="39">
        <v>18.920000000000002</v>
      </c>
      <c r="J120" s="39">
        <v>18.850000000000001</v>
      </c>
      <c r="K120" s="39">
        <v>18.23</v>
      </c>
      <c r="L120" s="39">
        <v>18.97</v>
      </c>
      <c r="M120" s="39">
        <v>20.22</v>
      </c>
      <c r="N120" s="39"/>
      <c r="O120" s="39"/>
      <c r="P120" s="39"/>
      <c r="Q120" s="39"/>
      <c r="R120" s="30">
        <f t="shared" si="37"/>
        <v>18.801666666666666</v>
      </c>
      <c r="S120" s="31">
        <f t="shared" si="38"/>
        <v>0.86942318042864797</v>
      </c>
      <c r="T120" s="32">
        <f t="shared" si="35"/>
        <v>4.6241814400956371E-2</v>
      </c>
      <c r="U120" s="30">
        <f>SUM(R120,S120)</f>
        <v>19.671089847095313</v>
      </c>
      <c r="V120" s="30">
        <f t="shared" si="43"/>
        <v>17.932243486238018</v>
      </c>
      <c r="W120" s="33">
        <v>18.8</v>
      </c>
      <c r="X120" s="34">
        <f t="shared" si="39"/>
        <v>102516.40000000001</v>
      </c>
      <c r="Y120" s="3"/>
    </row>
    <row r="121" spans="1:25" ht="48" customHeight="1" x14ac:dyDescent="0.25">
      <c r="A121" s="24">
        <v>111</v>
      </c>
      <c r="B121" s="56" t="s">
        <v>132</v>
      </c>
      <c r="C121" s="25" t="s">
        <v>19</v>
      </c>
      <c r="D121" s="37">
        <v>1811</v>
      </c>
      <c r="E121" s="38">
        <v>16</v>
      </c>
      <c r="F121" s="27">
        <f t="shared" si="36"/>
        <v>28976</v>
      </c>
      <c r="G121" s="58"/>
      <c r="H121" s="39">
        <v>17.62</v>
      </c>
      <c r="I121" s="39">
        <v>18.920000000000002</v>
      </c>
      <c r="J121" s="39">
        <v>18.850000000000001</v>
      </c>
      <c r="K121" s="39">
        <v>18.23</v>
      </c>
      <c r="L121" s="39">
        <v>18.97</v>
      </c>
      <c r="M121" s="39">
        <v>20.22</v>
      </c>
      <c r="N121" s="39"/>
      <c r="O121" s="39"/>
      <c r="P121" s="39"/>
      <c r="Q121" s="39"/>
      <c r="R121" s="30">
        <f t="shared" si="37"/>
        <v>18.801666666666666</v>
      </c>
      <c r="S121" s="31">
        <f t="shared" si="38"/>
        <v>0.86942318042864797</v>
      </c>
      <c r="T121" s="32">
        <f t="shared" si="35"/>
        <v>4.6241814400956371E-2</v>
      </c>
      <c r="U121" s="30">
        <f t="shared" ref="U121:U123" si="46">SUM(R121,S121)</f>
        <v>19.671089847095313</v>
      </c>
      <c r="V121" s="30">
        <f t="shared" si="43"/>
        <v>17.932243486238018</v>
      </c>
      <c r="W121" s="33">
        <v>18.8</v>
      </c>
      <c r="X121" s="34">
        <f t="shared" si="39"/>
        <v>34046.800000000003</v>
      </c>
      <c r="Y121" s="3"/>
    </row>
    <row r="122" spans="1:25" ht="29.25" customHeight="1" x14ac:dyDescent="0.25">
      <c r="A122" s="24">
        <v>112</v>
      </c>
      <c r="B122" s="60" t="s">
        <v>133</v>
      </c>
      <c r="C122" s="25" t="s">
        <v>19</v>
      </c>
      <c r="D122" s="37">
        <v>9224</v>
      </c>
      <c r="E122" s="38">
        <v>3.5</v>
      </c>
      <c r="F122" s="27">
        <f t="shared" si="36"/>
        <v>32284</v>
      </c>
      <c r="G122" s="58"/>
      <c r="H122" s="39">
        <v>9</v>
      </c>
      <c r="I122" s="39">
        <v>9.8800000000000008</v>
      </c>
      <c r="J122" s="39">
        <v>5</v>
      </c>
      <c r="K122" s="39"/>
      <c r="L122" s="39"/>
      <c r="M122" s="39"/>
      <c r="N122" s="39"/>
      <c r="O122" s="39"/>
      <c r="P122" s="39"/>
      <c r="Q122" s="39"/>
      <c r="R122" s="30">
        <f t="shared" si="37"/>
        <v>7.9600000000000009</v>
      </c>
      <c r="S122" s="31">
        <f t="shared" si="38"/>
        <v>2.6009229131214133</v>
      </c>
      <c r="T122" s="32">
        <f t="shared" si="35"/>
        <v>0.32674910968861975</v>
      </c>
      <c r="U122" s="30">
        <f t="shared" si="46"/>
        <v>10.560922913121415</v>
      </c>
      <c r="V122" s="30">
        <f t="shared" si="43"/>
        <v>5.3590770868785871</v>
      </c>
      <c r="W122" s="33">
        <v>7.96</v>
      </c>
      <c r="X122" s="34">
        <f t="shared" si="39"/>
        <v>73423.039999999994</v>
      </c>
      <c r="Y122" s="3"/>
    </row>
    <row r="123" spans="1:25" ht="29.25" customHeight="1" x14ac:dyDescent="0.25">
      <c r="A123" s="24">
        <v>113</v>
      </c>
      <c r="B123" s="60" t="s">
        <v>134</v>
      </c>
      <c r="C123" s="25" t="s">
        <v>19</v>
      </c>
      <c r="D123" s="37">
        <v>9194</v>
      </c>
      <c r="E123" s="38">
        <v>2.7</v>
      </c>
      <c r="F123" s="27">
        <f t="shared" si="36"/>
        <v>24823.800000000003</v>
      </c>
      <c r="G123" s="58"/>
      <c r="H123" s="39">
        <v>4.2</v>
      </c>
      <c r="I123" s="39">
        <v>3.9</v>
      </c>
      <c r="J123" s="39">
        <v>3.5</v>
      </c>
      <c r="K123" s="39">
        <v>3</v>
      </c>
      <c r="L123" s="39">
        <v>4.2</v>
      </c>
      <c r="M123" s="39"/>
      <c r="N123" s="39"/>
      <c r="O123" s="39"/>
      <c r="P123" s="39"/>
      <c r="Q123" s="39"/>
      <c r="R123" s="30">
        <f t="shared" si="37"/>
        <v>3.7600000000000002</v>
      </c>
      <c r="S123" s="31">
        <f t="shared" si="38"/>
        <v>0.5128352561983216</v>
      </c>
      <c r="T123" s="32">
        <f t="shared" si="35"/>
        <v>0.13639235537189404</v>
      </c>
      <c r="U123" s="30">
        <f t="shared" si="46"/>
        <v>4.2728352561983218</v>
      </c>
      <c r="V123" s="30">
        <f t="shared" si="43"/>
        <v>3.2471647438016786</v>
      </c>
      <c r="W123" s="33">
        <v>3.76</v>
      </c>
      <c r="X123" s="34">
        <f t="shared" si="39"/>
        <v>34569.439999999995</v>
      </c>
      <c r="Y123" s="3"/>
    </row>
    <row r="124" spans="1:25" ht="29.25" customHeight="1" x14ac:dyDescent="0.25">
      <c r="A124" s="24">
        <v>114</v>
      </c>
      <c r="B124" s="60" t="s">
        <v>135</v>
      </c>
      <c r="C124" s="25" t="s">
        <v>19</v>
      </c>
      <c r="D124" s="37">
        <v>9232</v>
      </c>
      <c r="E124" s="38">
        <v>1.5</v>
      </c>
      <c r="F124" s="27">
        <f t="shared" si="36"/>
        <v>13848</v>
      </c>
      <c r="G124" s="58"/>
      <c r="H124" s="39">
        <v>1.5</v>
      </c>
      <c r="I124" s="39">
        <v>2.2799999999999998</v>
      </c>
      <c r="J124" s="39">
        <v>1.59</v>
      </c>
      <c r="K124" s="39">
        <v>2.84</v>
      </c>
      <c r="L124" s="39">
        <v>1.8</v>
      </c>
      <c r="M124" s="39"/>
      <c r="N124" s="39"/>
      <c r="O124" s="39"/>
      <c r="P124" s="39"/>
      <c r="Q124" s="39"/>
      <c r="R124" s="30">
        <f t="shared" si="37"/>
        <v>2.0020000000000002</v>
      </c>
      <c r="S124" s="31">
        <f t="shared" si="38"/>
        <v>0.55724321440462476</v>
      </c>
      <c r="T124" s="32">
        <f t="shared" si="35"/>
        <v>0.278343263938374</v>
      </c>
      <c r="U124" s="30">
        <f>SUM(R124,S124)</f>
        <v>2.5592432144046251</v>
      </c>
      <c r="V124" s="30">
        <f t="shared" si="43"/>
        <v>1.4447567855953753</v>
      </c>
      <c r="W124" s="33">
        <v>2</v>
      </c>
      <c r="X124" s="34">
        <f t="shared" si="39"/>
        <v>18464</v>
      </c>
      <c r="Y124" s="3"/>
    </row>
    <row r="125" spans="1:25" ht="29.25" customHeight="1" x14ac:dyDescent="0.25">
      <c r="A125" s="24">
        <v>115</v>
      </c>
      <c r="B125" s="60" t="s">
        <v>136</v>
      </c>
      <c r="C125" s="25" t="s">
        <v>19</v>
      </c>
      <c r="D125" s="37">
        <v>10334</v>
      </c>
      <c r="E125" s="38">
        <v>3.6</v>
      </c>
      <c r="F125" s="27">
        <f t="shared" si="36"/>
        <v>37202.400000000001</v>
      </c>
      <c r="G125" s="58"/>
      <c r="H125" s="39">
        <v>5.93</v>
      </c>
      <c r="I125" s="39">
        <v>3.75</v>
      </c>
      <c r="J125" s="39">
        <v>6.7</v>
      </c>
      <c r="K125" s="39">
        <v>5</v>
      </c>
      <c r="L125" s="39">
        <v>4.5999999999999996</v>
      </c>
      <c r="M125" s="39">
        <v>4.63</v>
      </c>
      <c r="N125" s="39"/>
      <c r="O125" s="39"/>
      <c r="P125" s="39"/>
      <c r="Q125" s="39"/>
      <c r="R125" s="30">
        <f t="shared" si="37"/>
        <v>5.1016666666666657</v>
      </c>
      <c r="S125" s="31">
        <f t="shared" si="38"/>
        <v>1.0537820774081685</v>
      </c>
      <c r="T125" s="32">
        <f t="shared" si="35"/>
        <v>0.20655643464387496</v>
      </c>
      <c r="U125" s="30">
        <f t="shared" ref="U125:U129" si="47">SUM(R125,S125)</f>
        <v>6.1554487440748344</v>
      </c>
      <c r="V125" s="30">
        <f t="shared" si="43"/>
        <v>4.0478845892584969</v>
      </c>
      <c r="W125" s="33">
        <v>5.0999999999999996</v>
      </c>
      <c r="X125" s="34">
        <f t="shared" si="39"/>
        <v>52703.399999999994</v>
      </c>
      <c r="Y125" s="3"/>
    </row>
    <row r="126" spans="1:25" ht="29.25" customHeight="1" x14ac:dyDescent="0.25">
      <c r="A126" s="24">
        <v>116</v>
      </c>
      <c r="B126" s="56" t="s">
        <v>137</v>
      </c>
      <c r="C126" s="25" t="s">
        <v>19</v>
      </c>
      <c r="D126" s="37">
        <v>7315</v>
      </c>
      <c r="E126" s="38">
        <v>28</v>
      </c>
      <c r="F126" s="27">
        <f t="shared" si="36"/>
        <v>204820</v>
      </c>
      <c r="G126" s="58"/>
      <c r="H126" s="39">
        <v>34.15</v>
      </c>
      <c r="I126" s="39">
        <v>29</v>
      </c>
      <c r="J126" s="39">
        <v>37</v>
      </c>
      <c r="K126" s="39">
        <v>29.96</v>
      </c>
      <c r="L126" s="39">
        <v>30.9</v>
      </c>
      <c r="M126" s="39">
        <v>39.97</v>
      </c>
      <c r="N126" s="39"/>
      <c r="O126" s="39"/>
      <c r="P126" s="39"/>
      <c r="Q126" s="39"/>
      <c r="R126" s="30">
        <f t="shared" si="37"/>
        <v>33.49666666666667</v>
      </c>
      <c r="S126" s="31">
        <f t="shared" si="38"/>
        <v>4.3376245419199346</v>
      </c>
      <c r="T126" s="32">
        <f t="shared" si="35"/>
        <v>0.12949421460602847</v>
      </c>
      <c r="U126" s="30">
        <f t="shared" si="47"/>
        <v>37.834291208586606</v>
      </c>
      <c r="V126" s="30">
        <f t="shared" si="43"/>
        <v>29.159042124746733</v>
      </c>
      <c r="W126" s="33">
        <v>33.5</v>
      </c>
      <c r="X126" s="34">
        <f t="shared" si="39"/>
        <v>245052.5</v>
      </c>
      <c r="Y126" s="3"/>
    </row>
    <row r="127" spans="1:25" ht="29.25" customHeight="1" x14ac:dyDescent="0.25">
      <c r="A127" s="24">
        <v>117</v>
      </c>
      <c r="B127" s="56" t="s">
        <v>138</v>
      </c>
      <c r="C127" s="25" t="s">
        <v>19</v>
      </c>
      <c r="D127" s="37">
        <v>2430</v>
      </c>
      <c r="E127" s="38">
        <v>28</v>
      </c>
      <c r="F127" s="27">
        <f t="shared" si="36"/>
        <v>68040</v>
      </c>
      <c r="G127" s="58"/>
      <c r="H127" s="39">
        <v>34.15</v>
      </c>
      <c r="I127" s="39">
        <v>29</v>
      </c>
      <c r="J127" s="39">
        <v>37</v>
      </c>
      <c r="K127" s="39">
        <v>29.96</v>
      </c>
      <c r="L127" s="39">
        <v>30.9</v>
      </c>
      <c r="M127" s="39">
        <v>39.97</v>
      </c>
      <c r="N127" s="39"/>
      <c r="O127" s="39"/>
      <c r="P127" s="39"/>
      <c r="Q127" s="39"/>
      <c r="R127" s="30">
        <f t="shared" si="37"/>
        <v>33.49666666666667</v>
      </c>
      <c r="S127" s="31">
        <f t="shared" si="38"/>
        <v>4.3376245419199346</v>
      </c>
      <c r="T127" s="32">
        <f t="shared" si="35"/>
        <v>0.12949421460602847</v>
      </c>
      <c r="U127" s="30">
        <f t="shared" si="47"/>
        <v>37.834291208586606</v>
      </c>
      <c r="V127" s="30">
        <f t="shared" si="43"/>
        <v>29.159042124746733</v>
      </c>
      <c r="W127" s="33">
        <v>33.5</v>
      </c>
      <c r="X127" s="34">
        <f t="shared" si="39"/>
        <v>81405</v>
      </c>
      <c r="Y127" s="3"/>
    </row>
    <row r="128" spans="1:25" ht="119.25" customHeight="1" x14ac:dyDescent="0.25">
      <c r="A128" s="24">
        <v>118</v>
      </c>
      <c r="B128" s="56" t="s">
        <v>139</v>
      </c>
      <c r="C128" s="25" t="s">
        <v>19</v>
      </c>
      <c r="D128" s="37">
        <v>14506</v>
      </c>
      <c r="E128" s="38">
        <v>3.6</v>
      </c>
      <c r="F128" s="27">
        <f t="shared" si="36"/>
        <v>52221.599999999999</v>
      </c>
      <c r="G128" s="58"/>
      <c r="H128" s="39">
        <v>4.3</v>
      </c>
      <c r="I128" s="39">
        <v>4.3</v>
      </c>
      <c r="J128" s="39">
        <v>5</v>
      </c>
      <c r="K128" s="39">
        <v>4.1500000000000004</v>
      </c>
      <c r="L128" s="39">
        <v>4.95</v>
      </c>
      <c r="M128" s="39">
        <v>3.5</v>
      </c>
      <c r="N128" s="39"/>
      <c r="O128" s="39"/>
      <c r="P128" s="39"/>
      <c r="Q128" s="39"/>
      <c r="R128" s="30">
        <f t="shared" si="37"/>
        <v>4.3666666666666663</v>
      </c>
      <c r="S128" s="31">
        <f t="shared" si="38"/>
        <v>0.55647701360134294</v>
      </c>
      <c r="T128" s="32">
        <f t="shared" si="35"/>
        <v>0.1274374840308419</v>
      </c>
      <c r="U128" s="30">
        <f t="shared" si="47"/>
        <v>4.9231436802680095</v>
      </c>
      <c r="V128" s="30">
        <f t="shared" si="43"/>
        <v>3.8101896530653234</v>
      </c>
      <c r="W128" s="33">
        <v>4.37</v>
      </c>
      <c r="X128" s="34">
        <f t="shared" si="39"/>
        <v>63391.22</v>
      </c>
      <c r="Y128" s="3"/>
    </row>
    <row r="129" spans="1:25" ht="113.25" customHeight="1" x14ac:dyDescent="0.25">
      <c r="A129" s="24">
        <v>119</v>
      </c>
      <c r="B129" s="56" t="s">
        <v>140</v>
      </c>
      <c r="C129" s="25" t="s">
        <v>19</v>
      </c>
      <c r="D129" s="37">
        <v>4832</v>
      </c>
      <c r="E129" s="38">
        <v>3.6</v>
      </c>
      <c r="F129" s="27">
        <f t="shared" si="36"/>
        <v>17395.2</v>
      </c>
      <c r="G129" s="58"/>
      <c r="H129" s="39">
        <v>4.3</v>
      </c>
      <c r="I129" s="39">
        <v>4.3</v>
      </c>
      <c r="J129" s="39">
        <v>5</v>
      </c>
      <c r="K129" s="39">
        <v>4.1500000000000004</v>
      </c>
      <c r="L129" s="39">
        <v>4.95</v>
      </c>
      <c r="M129" s="39">
        <v>3.5</v>
      </c>
      <c r="N129" s="39"/>
      <c r="O129" s="39"/>
      <c r="P129" s="39"/>
      <c r="Q129" s="39"/>
      <c r="R129" s="30">
        <f t="shared" si="37"/>
        <v>4.3666666666666663</v>
      </c>
      <c r="S129" s="31">
        <f t="shared" si="38"/>
        <v>0.55647701360134294</v>
      </c>
      <c r="T129" s="32">
        <f t="shared" si="35"/>
        <v>0.1274374840308419</v>
      </c>
      <c r="U129" s="30">
        <f t="shared" si="47"/>
        <v>4.9231436802680095</v>
      </c>
      <c r="V129" s="30">
        <f t="shared" si="43"/>
        <v>3.8101896530653234</v>
      </c>
      <c r="W129" s="33">
        <v>4.37</v>
      </c>
      <c r="X129" s="34">
        <f t="shared" si="39"/>
        <v>21115.84</v>
      </c>
      <c r="Y129" s="3"/>
    </row>
    <row r="130" spans="1:25" ht="29.25" customHeight="1" x14ac:dyDescent="0.25">
      <c r="A130" s="24">
        <v>121</v>
      </c>
      <c r="B130" s="56" t="s">
        <v>141</v>
      </c>
      <c r="C130" s="25" t="s">
        <v>19</v>
      </c>
      <c r="D130" s="37">
        <v>2585</v>
      </c>
      <c r="E130" s="38">
        <v>37</v>
      </c>
      <c r="F130" s="27">
        <f t="shared" si="36"/>
        <v>95645</v>
      </c>
      <c r="G130" s="58"/>
      <c r="H130" s="39">
        <v>39</v>
      </c>
      <c r="I130" s="39">
        <v>41.15</v>
      </c>
      <c r="J130" s="39">
        <v>40.39</v>
      </c>
      <c r="K130" s="39">
        <v>40.39</v>
      </c>
      <c r="L130" s="39">
        <v>38.99</v>
      </c>
      <c r="M130" s="39">
        <v>46.28</v>
      </c>
      <c r="N130" s="39">
        <v>48.9</v>
      </c>
      <c r="O130" s="39"/>
      <c r="P130" s="39"/>
      <c r="Q130" s="39"/>
      <c r="R130" s="30">
        <f t="shared" si="37"/>
        <v>42.157142857142858</v>
      </c>
      <c r="S130" s="31">
        <f t="shared" si="38"/>
        <v>3.8670045008409031</v>
      </c>
      <c r="T130" s="32">
        <f t="shared" ref="T130:T153" si="48">S130/R130</f>
        <v>9.1728334482840804E-2</v>
      </c>
      <c r="U130" s="30">
        <f>SUM(R130,S130)</f>
        <v>46.024147357983765</v>
      </c>
      <c r="V130" s="30">
        <f t="shared" si="43"/>
        <v>38.290138356301952</v>
      </c>
      <c r="W130" s="33">
        <v>42.16</v>
      </c>
      <c r="X130" s="34">
        <f t="shared" si="39"/>
        <v>108983.59999999999</v>
      </c>
      <c r="Y130" s="3"/>
    </row>
    <row r="131" spans="1:25" ht="29.25" customHeight="1" x14ac:dyDescent="0.25">
      <c r="A131" s="24">
        <v>122</v>
      </c>
      <c r="B131" s="56" t="s">
        <v>142</v>
      </c>
      <c r="C131" s="25" t="s">
        <v>19</v>
      </c>
      <c r="D131" s="42">
        <v>851</v>
      </c>
      <c r="E131" s="38">
        <v>37</v>
      </c>
      <c r="F131" s="27">
        <f t="shared" si="36"/>
        <v>31487</v>
      </c>
      <c r="G131" s="58"/>
      <c r="H131" s="39">
        <v>39</v>
      </c>
      <c r="I131" s="39">
        <v>41.15</v>
      </c>
      <c r="J131" s="39">
        <v>40.39</v>
      </c>
      <c r="K131" s="39">
        <v>40.39</v>
      </c>
      <c r="L131" s="39">
        <v>38.99</v>
      </c>
      <c r="M131" s="39">
        <v>46.28</v>
      </c>
      <c r="N131" s="39">
        <v>48.9</v>
      </c>
      <c r="O131" s="39"/>
      <c r="P131" s="39"/>
      <c r="Q131" s="39"/>
      <c r="R131" s="30">
        <f t="shared" si="37"/>
        <v>42.157142857142858</v>
      </c>
      <c r="S131" s="31">
        <f t="shared" si="38"/>
        <v>3.8670045008409031</v>
      </c>
      <c r="T131" s="32">
        <f t="shared" si="48"/>
        <v>9.1728334482840804E-2</v>
      </c>
      <c r="U131" s="30">
        <f t="shared" ref="U131:U134" si="49">SUM(R131,S131)</f>
        <v>46.024147357983765</v>
      </c>
      <c r="V131" s="30">
        <f t="shared" si="43"/>
        <v>38.290138356301952</v>
      </c>
      <c r="W131" s="33">
        <v>42.16</v>
      </c>
      <c r="X131" s="34">
        <f t="shared" si="39"/>
        <v>35878.159999999996</v>
      </c>
      <c r="Y131" s="3"/>
    </row>
    <row r="132" spans="1:25" ht="29.25" customHeight="1" x14ac:dyDescent="0.25">
      <c r="A132" s="24">
        <v>123</v>
      </c>
      <c r="B132" s="56" t="s">
        <v>143</v>
      </c>
      <c r="C132" s="25" t="s">
        <v>19</v>
      </c>
      <c r="D132" s="37">
        <v>2009</v>
      </c>
      <c r="E132" s="38">
        <v>56</v>
      </c>
      <c r="F132" s="27">
        <f t="shared" si="36"/>
        <v>112504</v>
      </c>
      <c r="G132" s="58"/>
      <c r="H132" s="39">
        <v>67.27</v>
      </c>
      <c r="I132" s="39">
        <v>57</v>
      </c>
      <c r="J132" s="39">
        <v>64</v>
      </c>
      <c r="K132" s="39">
        <v>75</v>
      </c>
      <c r="L132" s="39"/>
      <c r="M132" s="39"/>
      <c r="N132" s="39"/>
      <c r="O132" s="39"/>
      <c r="P132" s="39"/>
      <c r="Q132" s="39"/>
      <c r="R132" s="30">
        <f t="shared" si="37"/>
        <v>65.817499999999995</v>
      </c>
      <c r="S132" s="31">
        <f t="shared" si="38"/>
        <v>7.4717172278756196</v>
      </c>
      <c r="T132" s="32">
        <f t="shared" si="48"/>
        <v>0.11352174160178706</v>
      </c>
      <c r="U132" s="30">
        <f t="shared" si="49"/>
        <v>73.289217227875611</v>
      </c>
      <c r="V132" s="30">
        <f t="shared" si="43"/>
        <v>58.345782772124373</v>
      </c>
      <c r="W132" s="33">
        <v>65.819999999999993</v>
      </c>
      <c r="X132" s="34">
        <f t="shared" si="39"/>
        <v>132232.37999999998</v>
      </c>
      <c r="Y132" s="3"/>
    </row>
    <row r="133" spans="1:25" ht="42" customHeight="1" x14ac:dyDescent="0.25">
      <c r="A133" s="24">
        <v>124</v>
      </c>
      <c r="B133" s="56" t="s">
        <v>144</v>
      </c>
      <c r="C133" s="25" t="s">
        <v>19</v>
      </c>
      <c r="D133" s="42">
        <v>663</v>
      </c>
      <c r="E133" s="38">
        <v>56</v>
      </c>
      <c r="F133" s="27">
        <f t="shared" si="36"/>
        <v>37128</v>
      </c>
      <c r="G133" s="58"/>
      <c r="H133" s="39">
        <v>67.27</v>
      </c>
      <c r="I133" s="39">
        <v>57</v>
      </c>
      <c r="J133" s="39">
        <v>64</v>
      </c>
      <c r="K133" s="39">
        <v>75</v>
      </c>
      <c r="L133" s="39"/>
      <c r="M133" s="39"/>
      <c r="N133" s="39"/>
      <c r="O133" s="39"/>
      <c r="P133" s="39"/>
      <c r="Q133" s="39"/>
      <c r="R133" s="30">
        <f t="shared" si="37"/>
        <v>65.817499999999995</v>
      </c>
      <c r="S133" s="31">
        <f t="shared" si="38"/>
        <v>7.4717172278756196</v>
      </c>
      <c r="T133" s="32">
        <f t="shared" si="48"/>
        <v>0.11352174160178706</v>
      </c>
      <c r="U133" s="30">
        <f t="shared" si="49"/>
        <v>73.289217227875611</v>
      </c>
      <c r="V133" s="30">
        <f t="shared" si="43"/>
        <v>58.345782772124373</v>
      </c>
      <c r="W133" s="33">
        <v>65.819999999999993</v>
      </c>
      <c r="X133" s="34">
        <f t="shared" si="39"/>
        <v>43638.659999999996</v>
      </c>
      <c r="Y133" s="3"/>
    </row>
    <row r="134" spans="1:25" ht="29.25" customHeight="1" x14ac:dyDescent="0.25">
      <c r="A134" s="24">
        <v>125</v>
      </c>
      <c r="B134" s="60" t="s">
        <v>145</v>
      </c>
      <c r="C134" s="25" t="s">
        <v>165</v>
      </c>
      <c r="D134" s="37">
        <v>2420</v>
      </c>
      <c r="E134" s="38">
        <v>13.5</v>
      </c>
      <c r="F134" s="27">
        <f t="shared" si="36"/>
        <v>32670</v>
      </c>
      <c r="G134" s="58"/>
      <c r="H134" s="39">
        <v>14.22</v>
      </c>
      <c r="I134" s="39">
        <v>14</v>
      </c>
      <c r="J134" s="39">
        <v>14.47</v>
      </c>
      <c r="K134" s="39"/>
      <c r="L134" s="39"/>
      <c r="M134" s="39"/>
      <c r="N134" s="39"/>
      <c r="O134" s="39"/>
      <c r="P134" s="39"/>
      <c r="Q134" s="39"/>
      <c r="R134" s="30">
        <f t="shared" si="37"/>
        <v>14.229999999999999</v>
      </c>
      <c r="S134" s="31">
        <f t="shared" si="38"/>
        <v>0.23515952032609724</v>
      </c>
      <c r="T134" s="32">
        <f t="shared" si="48"/>
        <v>1.652561632650016E-2</v>
      </c>
      <c r="U134" s="30">
        <f t="shared" si="49"/>
        <v>14.465159520326097</v>
      </c>
      <c r="V134" s="30">
        <f t="shared" si="43"/>
        <v>13.994840479673901</v>
      </c>
      <c r="W134" s="33">
        <v>14.23</v>
      </c>
      <c r="X134" s="34">
        <f t="shared" si="39"/>
        <v>34436.6</v>
      </c>
      <c r="Y134" s="3"/>
    </row>
    <row r="135" spans="1:25" ht="29.25" customHeight="1" x14ac:dyDescent="0.25">
      <c r="A135" s="24">
        <v>127</v>
      </c>
      <c r="B135" s="60" t="s">
        <v>146</v>
      </c>
      <c r="C135" s="25" t="s">
        <v>19</v>
      </c>
      <c r="D135" s="42">
        <v>987</v>
      </c>
      <c r="E135" s="38">
        <v>23</v>
      </c>
      <c r="F135" s="27">
        <f t="shared" si="36"/>
        <v>22701</v>
      </c>
      <c r="G135" s="58">
        <v>38.58</v>
      </c>
      <c r="H135" s="39">
        <v>25.97</v>
      </c>
      <c r="I135" s="39">
        <v>23.38</v>
      </c>
      <c r="J135" s="39">
        <v>24.7</v>
      </c>
      <c r="K135" s="39">
        <v>27</v>
      </c>
      <c r="L135" s="39">
        <v>25.34</v>
      </c>
      <c r="M135" s="39">
        <v>24.2</v>
      </c>
      <c r="N135" s="39">
        <v>24.8</v>
      </c>
      <c r="O135" s="39"/>
      <c r="P135" s="39"/>
      <c r="Q135" s="39"/>
      <c r="R135" s="30">
        <f t="shared" si="37"/>
        <v>26.74625</v>
      </c>
      <c r="S135" s="31">
        <f t="shared" si="38"/>
        <v>4.9058592883553835</v>
      </c>
      <c r="T135" s="32">
        <f t="shared" si="48"/>
        <v>0.18342232232015268</v>
      </c>
      <c r="U135" s="30">
        <f>SUM(R135,S135)</f>
        <v>31.652109288355383</v>
      </c>
      <c r="V135" s="30">
        <f t="shared" si="43"/>
        <v>21.840390711644616</v>
      </c>
      <c r="W135" s="33">
        <v>26.75</v>
      </c>
      <c r="X135" s="34">
        <f t="shared" si="39"/>
        <v>26402.25</v>
      </c>
      <c r="Y135" s="3"/>
    </row>
    <row r="136" spans="1:25" ht="29.25" customHeight="1" x14ac:dyDescent="0.25">
      <c r="A136" s="24">
        <v>128</v>
      </c>
      <c r="B136" s="60" t="s">
        <v>147</v>
      </c>
      <c r="C136" s="25" t="s">
        <v>19</v>
      </c>
      <c r="D136" s="37">
        <v>1730</v>
      </c>
      <c r="E136" s="38">
        <v>16</v>
      </c>
      <c r="F136" s="27">
        <f t="shared" si="36"/>
        <v>27680</v>
      </c>
      <c r="G136" s="58"/>
      <c r="H136" s="39">
        <v>18</v>
      </c>
      <c r="I136" s="39">
        <v>19.329999999999998</v>
      </c>
      <c r="J136" s="39">
        <v>16.5</v>
      </c>
      <c r="K136" s="39">
        <v>17.48</v>
      </c>
      <c r="L136" s="39">
        <v>22</v>
      </c>
      <c r="M136" s="39">
        <v>17.5</v>
      </c>
      <c r="N136" s="39">
        <v>24.9</v>
      </c>
      <c r="O136" s="39"/>
      <c r="P136" s="39"/>
      <c r="Q136" s="39"/>
      <c r="R136" s="30">
        <f t="shared" si="37"/>
        <v>19.387142857142859</v>
      </c>
      <c r="S136" s="31">
        <f t="shared" si="38"/>
        <v>3.0188337388562969</v>
      </c>
      <c r="T136" s="32">
        <f t="shared" si="48"/>
        <v>0.1557131837889181</v>
      </c>
      <c r="U136" s="30">
        <f t="shared" ref="U136:U153" si="50">SUM(R136,S136)</f>
        <v>22.405976595999157</v>
      </c>
      <c r="V136" s="30">
        <f t="shared" si="43"/>
        <v>16.368309118286561</v>
      </c>
      <c r="W136" s="33">
        <v>19.59</v>
      </c>
      <c r="X136" s="34">
        <f t="shared" si="39"/>
        <v>33890.699999999997</v>
      </c>
      <c r="Y136" s="3"/>
    </row>
    <row r="137" spans="1:25" ht="29.25" customHeight="1" x14ac:dyDescent="0.25">
      <c r="A137" s="24">
        <v>129</v>
      </c>
      <c r="B137" s="56" t="s">
        <v>148</v>
      </c>
      <c r="C137" s="25" t="s">
        <v>19</v>
      </c>
      <c r="D137" s="37">
        <v>3205</v>
      </c>
      <c r="E137" s="38">
        <v>14</v>
      </c>
      <c r="F137" s="27">
        <f t="shared" si="36"/>
        <v>44870</v>
      </c>
      <c r="G137" s="58">
        <v>31.76</v>
      </c>
      <c r="H137" s="39">
        <v>15.7</v>
      </c>
      <c r="I137" s="39">
        <v>16.72</v>
      </c>
      <c r="J137" s="39">
        <v>16.97</v>
      </c>
      <c r="K137" s="39">
        <v>18</v>
      </c>
      <c r="L137" s="39">
        <v>18.38</v>
      </c>
      <c r="M137" s="39"/>
      <c r="N137" s="39"/>
      <c r="O137" s="39"/>
      <c r="P137" s="39"/>
      <c r="Q137" s="39"/>
      <c r="R137" s="30">
        <f t="shared" si="37"/>
        <v>19.588333333333335</v>
      </c>
      <c r="S137" s="31">
        <f t="shared" si="38"/>
        <v>6.038782713980245</v>
      </c>
      <c r="T137" s="32">
        <f t="shared" si="48"/>
        <v>0.30828466165133556</v>
      </c>
      <c r="U137" s="30">
        <f t="shared" si="50"/>
        <v>25.627116047313578</v>
      </c>
      <c r="V137" s="30">
        <f t="shared" si="43"/>
        <v>13.54955061935309</v>
      </c>
      <c r="W137" s="33">
        <v>19.59</v>
      </c>
      <c r="X137" s="34">
        <f t="shared" si="39"/>
        <v>62785.95</v>
      </c>
      <c r="Y137" s="3"/>
    </row>
    <row r="138" spans="1:25" ht="29.25" customHeight="1" x14ac:dyDescent="0.25">
      <c r="A138" s="24">
        <v>130</v>
      </c>
      <c r="B138" s="56" t="s">
        <v>149</v>
      </c>
      <c r="C138" s="25" t="s">
        <v>19</v>
      </c>
      <c r="D138" s="37">
        <v>1063</v>
      </c>
      <c r="E138" s="38">
        <v>14</v>
      </c>
      <c r="F138" s="27">
        <f t="shared" si="36"/>
        <v>14882</v>
      </c>
      <c r="G138" s="58">
        <v>31.76</v>
      </c>
      <c r="H138" s="39">
        <v>15.7</v>
      </c>
      <c r="I138" s="39">
        <v>16.72</v>
      </c>
      <c r="J138" s="39">
        <v>16.97</v>
      </c>
      <c r="K138" s="39">
        <v>18</v>
      </c>
      <c r="L138" s="39">
        <v>18.38</v>
      </c>
      <c r="M138" s="39"/>
      <c r="N138" s="39"/>
      <c r="O138" s="39"/>
      <c r="P138" s="39"/>
      <c r="Q138" s="39"/>
      <c r="R138" s="30">
        <f t="shared" si="37"/>
        <v>19.588333333333335</v>
      </c>
      <c r="S138" s="31">
        <f t="shared" si="38"/>
        <v>6.038782713980245</v>
      </c>
      <c r="T138" s="32">
        <f t="shared" si="48"/>
        <v>0.30828466165133556</v>
      </c>
      <c r="U138" s="30">
        <f t="shared" si="50"/>
        <v>25.627116047313578</v>
      </c>
      <c r="V138" s="30">
        <f t="shared" si="43"/>
        <v>13.54955061935309</v>
      </c>
      <c r="W138" s="33">
        <v>19.59</v>
      </c>
      <c r="X138" s="34">
        <f t="shared" si="39"/>
        <v>20824.169999999998</v>
      </c>
      <c r="Y138" s="3"/>
    </row>
    <row r="139" spans="1:25" ht="99" customHeight="1" x14ac:dyDescent="0.25">
      <c r="A139" s="24">
        <v>131</v>
      </c>
      <c r="B139" s="60" t="s">
        <v>150</v>
      </c>
      <c r="C139" s="25" t="s">
        <v>19</v>
      </c>
      <c r="D139" s="37">
        <v>6699</v>
      </c>
      <c r="E139" s="38">
        <v>1.6</v>
      </c>
      <c r="F139" s="27">
        <f t="shared" si="36"/>
        <v>10718.400000000001</v>
      </c>
      <c r="G139" s="58"/>
      <c r="H139" s="39">
        <v>1.9</v>
      </c>
      <c r="I139" s="39">
        <v>1.65</v>
      </c>
      <c r="J139" s="39">
        <v>1.64</v>
      </c>
      <c r="K139" s="39">
        <v>1.65</v>
      </c>
      <c r="L139" s="39">
        <v>1.64</v>
      </c>
      <c r="M139" s="39">
        <v>1.83</v>
      </c>
      <c r="N139" s="39">
        <v>1.77</v>
      </c>
      <c r="O139" s="39"/>
      <c r="P139" s="39"/>
      <c r="Q139" s="39"/>
      <c r="R139" s="30">
        <f t="shared" si="37"/>
        <v>1.7257142857142858</v>
      </c>
      <c r="S139" s="31">
        <f t="shared" si="38"/>
        <v>0.10752629800148784</v>
      </c>
      <c r="T139" s="32">
        <f t="shared" si="48"/>
        <v>6.2308285265762819E-2</v>
      </c>
      <c r="U139" s="30">
        <f t="shared" si="50"/>
        <v>1.8332405837157737</v>
      </c>
      <c r="V139" s="30">
        <f t="shared" si="43"/>
        <v>1.6181879877127978</v>
      </c>
      <c r="W139" s="33">
        <v>1.73</v>
      </c>
      <c r="X139" s="34">
        <f t="shared" si="39"/>
        <v>11589.27</v>
      </c>
      <c r="Y139" s="3"/>
    </row>
    <row r="140" spans="1:25" ht="29.25" customHeight="1" x14ac:dyDescent="0.25">
      <c r="A140" s="24">
        <v>132</v>
      </c>
      <c r="B140" s="60" t="s">
        <v>151</v>
      </c>
      <c r="C140" s="25" t="s">
        <v>19</v>
      </c>
      <c r="D140" s="37">
        <v>2738</v>
      </c>
      <c r="E140" s="38">
        <v>4</v>
      </c>
      <c r="F140" s="27">
        <f t="shared" si="36"/>
        <v>10952</v>
      </c>
      <c r="G140" s="58">
        <v>5</v>
      </c>
      <c r="H140" s="39">
        <v>4.03</v>
      </c>
      <c r="I140" s="39">
        <v>4.68</v>
      </c>
      <c r="J140" s="39">
        <v>4.68</v>
      </c>
      <c r="K140" s="39">
        <v>4.3</v>
      </c>
      <c r="L140" s="39">
        <v>4.5</v>
      </c>
      <c r="M140" s="39">
        <v>5</v>
      </c>
      <c r="N140" s="39"/>
      <c r="O140" s="39"/>
      <c r="P140" s="39"/>
      <c r="Q140" s="39"/>
      <c r="R140" s="30">
        <f t="shared" si="37"/>
        <v>4.5985714285714279</v>
      </c>
      <c r="S140" s="31">
        <f t="shared" si="38"/>
        <v>0.35536031345797797</v>
      </c>
      <c r="T140" s="32">
        <f t="shared" si="48"/>
        <v>7.7276240888656297E-2</v>
      </c>
      <c r="U140" s="30">
        <f t="shared" si="50"/>
        <v>4.9539317420294058</v>
      </c>
      <c r="V140" s="30">
        <f t="shared" si="43"/>
        <v>4.2432111151134499</v>
      </c>
      <c r="W140" s="33">
        <v>4.5999999999999996</v>
      </c>
      <c r="X140" s="34">
        <f t="shared" si="39"/>
        <v>12594.8</v>
      </c>
      <c r="Y140" s="3"/>
    </row>
    <row r="141" spans="1:25" ht="44.25" customHeight="1" x14ac:dyDescent="0.25">
      <c r="A141" s="24">
        <v>133</v>
      </c>
      <c r="B141" s="60" t="s">
        <v>152</v>
      </c>
      <c r="C141" s="25" t="s">
        <v>19</v>
      </c>
      <c r="D141" s="37">
        <v>4707</v>
      </c>
      <c r="E141" s="38">
        <v>10.5</v>
      </c>
      <c r="F141" s="27">
        <f t="shared" si="36"/>
        <v>49423.5</v>
      </c>
      <c r="G141" s="58"/>
      <c r="H141" s="39">
        <v>18</v>
      </c>
      <c r="I141" s="39">
        <v>18.5</v>
      </c>
      <c r="J141" s="39">
        <v>10.91</v>
      </c>
      <c r="K141" s="39">
        <v>15.3</v>
      </c>
      <c r="L141" s="39"/>
      <c r="M141" s="39"/>
      <c r="N141" s="39"/>
      <c r="O141" s="39"/>
      <c r="P141" s="39"/>
      <c r="Q141" s="39"/>
      <c r="R141" s="30">
        <f t="shared" si="37"/>
        <v>15.677499999999998</v>
      </c>
      <c r="S141" s="31">
        <f t="shared" si="38"/>
        <v>3.4752493915305434</v>
      </c>
      <c r="T141" s="32">
        <f t="shared" si="48"/>
        <v>0.22167114600737003</v>
      </c>
      <c r="U141" s="30">
        <f t="shared" si="50"/>
        <v>19.152749391530541</v>
      </c>
      <c r="V141" s="30">
        <f t="shared" si="43"/>
        <v>12.202250608469456</v>
      </c>
      <c r="W141" s="33">
        <v>15.68</v>
      </c>
      <c r="X141" s="34">
        <f t="shared" si="39"/>
        <v>73805.759999999995</v>
      </c>
      <c r="Y141" s="3"/>
    </row>
    <row r="142" spans="1:25" ht="29.25" customHeight="1" x14ac:dyDescent="0.25">
      <c r="A142" s="24">
        <v>134</v>
      </c>
      <c r="B142" s="60" t="s">
        <v>153</v>
      </c>
      <c r="C142" s="25" t="s">
        <v>19</v>
      </c>
      <c r="D142" s="37">
        <v>3510</v>
      </c>
      <c r="E142" s="38">
        <v>4.5</v>
      </c>
      <c r="F142" s="27">
        <f t="shared" si="36"/>
        <v>15795</v>
      </c>
      <c r="G142" s="58"/>
      <c r="H142" s="39">
        <v>4.76</v>
      </c>
      <c r="I142" s="39">
        <v>6.6</v>
      </c>
      <c r="J142" s="39">
        <v>6.89</v>
      </c>
      <c r="K142" s="39">
        <v>5.23</v>
      </c>
      <c r="L142" s="39">
        <v>6.17</v>
      </c>
      <c r="M142" s="39">
        <v>4.5999999999999996</v>
      </c>
      <c r="N142" s="39"/>
      <c r="O142" s="39"/>
      <c r="P142" s="39"/>
      <c r="Q142" s="39"/>
      <c r="R142" s="30">
        <f t="shared" si="37"/>
        <v>5.708333333333333</v>
      </c>
      <c r="S142" s="31">
        <f t="shared" si="38"/>
        <v>0.97581589793703583</v>
      </c>
      <c r="T142" s="32">
        <f t="shared" si="48"/>
        <v>0.17094585073349533</v>
      </c>
      <c r="U142" s="30">
        <f t="shared" si="50"/>
        <v>6.6841492312703688</v>
      </c>
      <c r="V142" s="30">
        <f t="shared" si="43"/>
        <v>4.7325174353962973</v>
      </c>
      <c r="W142" s="33">
        <v>5.71</v>
      </c>
      <c r="X142" s="34">
        <f t="shared" si="39"/>
        <v>20042.099999999999</v>
      </c>
      <c r="Y142" s="3"/>
    </row>
    <row r="143" spans="1:25" ht="29.25" customHeight="1" x14ac:dyDescent="0.25">
      <c r="A143" s="24">
        <v>135</v>
      </c>
      <c r="B143" s="60" t="s">
        <v>154</v>
      </c>
      <c r="C143" s="25" t="s">
        <v>166</v>
      </c>
      <c r="D143" s="42">
        <v>60</v>
      </c>
      <c r="E143" s="38">
        <v>71</v>
      </c>
      <c r="F143" s="27">
        <f t="shared" si="36"/>
        <v>4260</v>
      </c>
      <c r="G143" s="58"/>
      <c r="H143" s="39">
        <v>97</v>
      </c>
      <c r="I143" s="39">
        <v>75</v>
      </c>
      <c r="J143" s="58"/>
      <c r="K143" s="39"/>
      <c r="L143" s="39"/>
      <c r="M143" s="39"/>
      <c r="N143" s="39"/>
      <c r="O143" s="39">
        <v>74.5</v>
      </c>
      <c r="P143" s="39">
        <v>76.25</v>
      </c>
      <c r="Q143" s="39">
        <v>74.989999999999995</v>
      </c>
      <c r="R143" s="30">
        <f t="shared" si="37"/>
        <v>79.548000000000002</v>
      </c>
      <c r="S143" s="31">
        <f t="shared" si="38"/>
        <v>9.7774112115630327</v>
      </c>
      <c r="T143" s="32">
        <f t="shared" si="48"/>
        <v>0.12291209347265843</v>
      </c>
      <c r="U143" s="30">
        <f t="shared" si="50"/>
        <v>89.325411211563036</v>
      </c>
      <c r="V143" s="30">
        <f t="shared" si="43"/>
        <v>69.770588788436967</v>
      </c>
      <c r="W143" s="33">
        <v>79.55</v>
      </c>
      <c r="X143" s="34">
        <f t="shared" si="39"/>
        <v>4773</v>
      </c>
      <c r="Y143" s="3"/>
    </row>
    <row r="144" spans="1:25" ht="29.25" customHeight="1" x14ac:dyDescent="0.25">
      <c r="A144" s="44">
        <v>136</v>
      </c>
      <c r="B144" s="56" t="s">
        <v>211</v>
      </c>
      <c r="C144" s="57" t="s">
        <v>166</v>
      </c>
      <c r="D144" s="42">
        <v>150</v>
      </c>
      <c r="E144" s="38">
        <v>33</v>
      </c>
      <c r="F144" s="27">
        <f t="shared" si="36"/>
        <v>4950</v>
      </c>
      <c r="G144" s="58"/>
      <c r="H144" s="58">
        <v>14.39</v>
      </c>
      <c r="I144" s="58">
        <v>23.09</v>
      </c>
      <c r="J144" s="58">
        <v>19.7</v>
      </c>
      <c r="K144" s="58">
        <v>21.2</v>
      </c>
      <c r="L144" s="58">
        <v>24.9</v>
      </c>
      <c r="M144" s="58">
        <v>16.98</v>
      </c>
      <c r="N144" s="58"/>
      <c r="O144" s="58">
        <v>34.700000000000003</v>
      </c>
      <c r="P144" s="58">
        <v>36.200000000000003</v>
      </c>
      <c r="Q144" s="58">
        <v>35.200000000000003</v>
      </c>
      <c r="R144" s="30">
        <f>MEDIAN(H144,I144,J144,K144,L144,M144,N144,O144,P144,Q144)</f>
        <v>23.09</v>
      </c>
      <c r="S144" s="31">
        <f>_xlfn.STDEV.S(G144,H144,I144,J144,K144,L144,M144,N144,O144,P144,Q144)</f>
        <v>8.2647223856044292</v>
      </c>
      <c r="T144" s="32">
        <f t="shared" si="48"/>
        <v>0.35793514013011818</v>
      </c>
      <c r="U144" s="30">
        <f t="shared" si="50"/>
        <v>31.354722385604429</v>
      </c>
      <c r="V144" s="30">
        <f t="shared" si="43"/>
        <v>14.825277614395571</v>
      </c>
      <c r="W144" s="33">
        <v>23.09</v>
      </c>
      <c r="X144" s="34">
        <f t="shared" si="39"/>
        <v>3463.5</v>
      </c>
      <c r="Y144" s="3"/>
    </row>
    <row r="145" spans="1:25" ht="29.25" customHeight="1" x14ac:dyDescent="0.25">
      <c r="A145" s="24">
        <v>137</v>
      </c>
      <c r="B145" s="60" t="s">
        <v>156</v>
      </c>
      <c r="C145" s="25" t="s">
        <v>168</v>
      </c>
      <c r="D145" s="42">
        <v>48</v>
      </c>
      <c r="E145" s="38">
        <v>54</v>
      </c>
      <c r="F145" s="27">
        <f t="shared" si="36"/>
        <v>2592</v>
      </c>
      <c r="G145" s="58"/>
      <c r="H145" s="39">
        <v>69.89</v>
      </c>
      <c r="I145" s="39">
        <v>61</v>
      </c>
      <c r="J145" s="39">
        <v>69.599999999999994</v>
      </c>
      <c r="K145" s="39">
        <v>56.17</v>
      </c>
      <c r="L145" s="39">
        <v>62</v>
      </c>
      <c r="M145" s="39">
        <v>68.150000000000006</v>
      </c>
      <c r="N145" s="39"/>
      <c r="O145" s="39"/>
      <c r="P145" s="39"/>
      <c r="Q145" s="39"/>
      <c r="R145" s="30">
        <f t="shared" si="37"/>
        <v>64.46833333333332</v>
      </c>
      <c r="S145" s="31">
        <f t="shared" si="38"/>
        <v>5.5904826863757178</v>
      </c>
      <c r="T145" s="32">
        <f t="shared" si="48"/>
        <v>8.6716724278726801E-2</v>
      </c>
      <c r="U145" s="30">
        <f t="shared" si="50"/>
        <v>70.058816019709042</v>
      </c>
      <c r="V145" s="30">
        <f t="shared" si="43"/>
        <v>58.877850646957604</v>
      </c>
      <c r="W145" s="33">
        <v>64.47</v>
      </c>
      <c r="X145" s="34">
        <f t="shared" si="39"/>
        <v>3094.56</v>
      </c>
      <c r="Y145" s="3"/>
    </row>
    <row r="146" spans="1:25" ht="29.25" customHeight="1" x14ac:dyDescent="0.25">
      <c r="A146" s="24">
        <v>138</v>
      </c>
      <c r="B146" s="60" t="s">
        <v>157</v>
      </c>
      <c r="C146" s="25" t="s">
        <v>168</v>
      </c>
      <c r="D146" s="42">
        <v>36</v>
      </c>
      <c r="E146" s="38">
        <v>3</v>
      </c>
      <c r="F146" s="27">
        <f t="shared" si="36"/>
        <v>108</v>
      </c>
      <c r="G146" s="58"/>
      <c r="H146" s="58">
        <v>3</v>
      </c>
      <c r="I146" s="58"/>
      <c r="J146" s="58"/>
      <c r="K146" s="39"/>
      <c r="L146" s="39"/>
      <c r="M146" s="39"/>
      <c r="N146" s="39"/>
      <c r="O146" s="39">
        <v>5.26</v>
      </c>
      <c r="P146" s="127">
        <v>7.76</v>
      </c>
      <c r="Q146" s="127">
        <v>6.35</v>
      </c>
      <c r="R146" s="30">
        <f>AVERAGE(H146,O146)</f>
        <v>4.13</v>
      </c>
      <c r="S146" s="31">
        <f>_xlfn.STDEV.S(H146,O146)</f>
        <v>1.5980613254815961</v>
      </c>
      <c r="T146" s="32">
        <f>S146/R146</f>
        <v>0.38693978825220243</v>
      </c>
      <c r="U146" s="30">
        <f t="shared" si="50"/>
        <v>5.7280613254815957</v>
      </c>
      <c r="V146" s="30">
        <f t="shared" si="43"/>
        <v>2.531938674518404</v>
      </c>
      <c r="W146" s="33">
        <v>4.13</v>
      </c>
      <c r="X146" s="34">
        <f t="shared" si="39"/>
        <v>148.68</v>
      </c>
      <c r="Y146" s="3"/>
    </row>
    <row r="147" spans="1:25" ht="29.25" customHeight="1" x14ac:dyDescent="0.25">
      <c r="A147" s="24">
        <v>140</v>
      </c>
      <c r="B147" s="60" t="s">
        <v>158</v>
      </c>
      <c r="C147" s="25" t="s">
        <v>33</v>
      </c>
      <c r="D147" s="42">
        <v>36</v>
      </c>
      <c r="E147" s="38">
        <v>21</v>
      </c>
      <c r="F147" s="27">
        <f t="shared" si="36"/>
        <v>756</v>
      </c>
      <c r="G147" s="58"/>
      <c r="H147" s="58">
        <v>24.13</v>
      </c>
      <c r="I147" s="58">
        <v>25</v>
      </c>
      <c r="J147" s="58"/>
      <c r="K147" s="39"/>
      <c r="L147" s="39"/>
      <c r="M147" s="39"/>
      <c r="N147" s="39"/>
      <c r="O147" s="39">
        <v>23.6</v>
      </c>
      <c r="P147" s="39">
        <v>25.6</v>
      </c>
      <c r="Q147" s="39">
        <v>24.8</v>
      </c>
      <c r="R147" s="30">
        <f t="shared" si="37"/>
        <v>24.625999999999998</v>
      </c>
      <c r="S147" s="31">
        <f t="shared" si="38"/>
        <v>0.7774188060498668</v>
      </c>
      <c r="T147" s="32">
        <f t="shared" si="48"/>
        <v>3.1569024853807637E-2</v>
      </c>
      <c r="U147" s="30">
        <f t="shared" si="50"/>
        <v>25.403418806049864</v>
      </c>
      <c r="V147" s="30">
        <f t="shared" si="43"/>
        <v>23.848581193950132</v>
      </c>
      <c r="W147" s="33">
        <v>24.63</v>
      </c>
      <c r="X147" s="34">
        <f t="shared" si="39"/>
        <v>886.68</v>
      </c>
      <c r="Y147" s="3"/>
    </row>
    <row r="148" spans="1:25" ht="29.25" customHeight="1" x14ac:dyDescent="0.25">
      <c r="A148" s="24">
        <v>141</v>
      </c>
      <c r="B148" s="60" t="s">
        <v>159</v>
      </c>
      <c r="C148" s="25" t="s">
        <v>33</v>
      </c>
      <c r="D148" s="42">
        <v>100</v>
      </c>
      <c r="E148" s="38">
        <v>28.5</v>
      </c>
      <c r="F148" s="27">
        <f t="shared" si="36"/>
        <v>2850</v>
      </c>
      <c r="G148" s="58"/>
      <c r="H148" s="58">
        <v>36</v>
      </c>
      <c r="I148" s="58">
        <v>28.99</v>
      </c>
      <c r="J148" s="58"/>
      <c r="K148" s="39"/>
      <c r="L148" s="39"/>
      <c r="M148" s="39"/>
      <c r="N148" s="39"/>
      <c r="O148" s="39">
        <v>31.25</v>
      </c>
      <c r="P148" s="39">
        <v>32.25</v>
      </c>
      <c r="Q148" s="39">
        <v>31.98</v>
      </c>
      <c r="R148" s="30">
        <f t="shared" si="37"/>
        <v>32.094000000000001</v>
      </c>
      <c r="S148" s="31">
        <f t="shared" si="38"/>
        <v>2.5318629504773758</v>
      </c>
      <c r="T148" s="32">
        <f t="shared" si="48"/>
        <v>7.8888980821255547E-2</v>
      </c>
      <c r="U148" s="30">
        <f t="shared" si="50"/>
        <v>34.625862950477377</v>
      </c>
      <c r="V148" s="30">
        <f t="shared" si="43"/>
        <v>29.562137049522626</v>
      </c>
      <c r="W148" s="33">
        <v>32.090000000000003</v>
      </c>
      <c r="X148" s="34">
        <f t="shared" si="39"/>
        <v>3209.0000000000005</v>
      </c>
      <c r="Y148" s="3"/>
    </row>
    <row r="149" spans="1:25" ht="29.25" customHeight="1" x14ac:dyDescent="0.25">
      <c r="A149" s="24">
        <v>142</v>
      </c>
      <c r="B149" s="60" t="s">
        <v>160</v>
      </c>
      <c r="C149" s="25" t="s">
        <v>19</v>
      </c>
      <c r="D149" s="42">
        <v>360</v>
      </c>
      <c r="E149" s="38">
        <v>6</v>
      </c>
      <c r="F149" s="27">
        <f t="shared" si="36"/>
        <v>2160</v>
      </c>
      <c r="G149" s="58"/>
      <c r="H149" s="58"/>
      <c r="I149" s="58"/>
      <c r="J149" s="58"/>
      <c r="K149" s="39"/>
      <c r="L149" s="39"/>
      <c r="M149" s="39"/>
      <c r="N149" s="39"/>
      <c r="O149" s="39">
        <v>8.7899999999999991</v>
      </c>
      <c r="P149" s="39">
        <v>9.49</v>
      </c>
      <c r="Q149" s="39">
        <v>9.1</v>
      </c>
      <c r="R149" s="30">
        <f t="shared" si="37"/>
        <v>9.1266666666666669</v>
      </c>
      <c r="S149" s="31">
        <f t="shared" si="38"/>
        <v>0.3507610772781577</v>
      </c>
      <c r="T149" s="32">
        <f t="shared" si="48"/>
        <v>3.843255046875358E-2</v>
      </c>
      <c r="U149" s="30">
        <f t="shared" si="50"/>
        <v>9.4774277439448245</v>
      </c>
      <c r="V149" s="30">
        <f t="shared" si="43"/>
        <v>8.7759055893885094</v>
      </c>
      <c r="W149" s="33">
        <v>9.1300000000000008</v>
      </c>
      <c r="X149" s="34">
        <f t="shared" si="39"/>
        <v>3286.8</v>
      </c>
      <c r="Y149" s="3"/>
    </row>
    <row r="150" spans="1:25" ht="29.25" customHeight="1" x14ac:dyDescent="0.25">
      <c r="A150" s="24">
        <v>144</v>
      </c>
      <c r="B150" s="60" t="s">
        <v>161</v>
      </c>
      <c r="C150" s="25" t="s">
        <v>19</v>
      </c>
      <c r="D150" s="42">
        <v>100</v>
      </c>
      <c r="E150" s="38">
        <v>5.6</v>
      </c>
      <c r="F150" s="27">
        <f t="shared" si="36"/>
        <v>560</v>
      </c>
      <c r="G150" s="58"/>
      <c r="H150" s="39">
        <v>5.79</v>
      </c>
      <c r="I150" s="39">
        <v>6.11</v>
      </c>
      <c r="J150" s="39">
        <v>7.9</v>
      </c>
      <c r="K150" s="39">
        <v>6</v>
      </c>
      <c r="L150" s="39">
        <v>5.61</v>
      </c>
      <c r="M150" s="39">
        <v>5.93</v>
      </c>
      <c r="N150" s="39"/>
      <c r="O150" s="39"/>
      <c r="P150" s="39"/>
      <c r="Q150" s="39"/>
      <c r="R150" s="30">
        <f t="shared" si="37"/>
        <v>6.2233333333333336</v>
      </c>
      <c r="S150" s="31">
        <f t="shared" si="38"/>
        <v>0.83951573342413344</v>
      </c>
      <c r="T150" s="32">
        <f t="shared" si="48"/>
        <v>0.13489808249986074</v>
      </c>
      <c r="U150" s="30">
        <f t="shared" si="50"/>
        <v>7.062849066757467</v>
      </c>
      <c r="V150" s="30">
        <f t="shared" si="43"/>
        <v>5.3838175999092002</v>
      </c>
      <c r="W150" s="33">
        <v>6.22</v>
      </c>
      <c r="X150" s="34">
        <f t="shared" si="39"/>
        <v>622</v>
      </c>
      <c r="Y150" s="3"/>
    </row>
    <row r="151" spans="1:25" ht="29.25" customHeight="1" x14ac:dyDescent="0.25">
      <c r="A151" s="24">
        <v>145</v>
      </c>
      <c r="B151" s="60" t="s">
        <v>162</v>
      </c>
      <c r="C151" s="25" t="s">
        <v>19</v>
      </c>
      <c r="D151" s="42">
        <v>100</v>
      </c>
      <c r="E151" s="38">
        <v>6</v>
      </c>
      <c r="F151" s="27">
        <f t="shared" si="36"/>
        <v>600</v>
      </c>
      <c r="G151" s="58"/>
      <c r="H151" s="58">
        <v>6.96</v>
      </c>
      <c r="I151" s="58">
        <v>10.35</v>
      </c>
      <c r="J151" s="58">
        <v>8.15</v>
      </c>
      <c r="K151" s="39"/>
      <c r="L151" s="39"/>
      <c r="M151" s="39"/>
      <c r="N151" s="39"/>
      <c r="O151" s="39">
        <v>9.4</v>
      </c>
      <c r="P151" s="39">
        <v>11.5</v>
      </c>
      <c r="Q151" s="39">
        <v>10.75</v>
      </c>
      <c r="R151" s="30">
        <f t="shared" si="37"/>
        <v>9.5183333333333326</v>
      </c>
      <c r="S151" s="31">
        <f t="shared" si="38"/>
        <v>1.7068733598796058</v>
      </c>
      <c r="T151" s="32">
        <f t="shared" si="48"/>
        <v>0.17932481455572816</v>
      </c>
      <c r="U151" s="30">
        <f t="shared" si="50"/>
        <v>11.225206693212938</v>
      </c>
      <c r="V151" s="30">
        <f t="shared" si="43"/>
        <v>7.8114599734537267</v>
      </c>
      <c r="W151" s="33">
        <v>9.52</v>
      </c>
      <c r="X151" s="34">
        <f t="shared" si="39"/>
        <v>952</v>
      </c>
      <c r="Y151" s="3"/>
    </row>
    <row r="152" spans="1:25" ht="37.5" customHeight="1" x14ac:dyDescent="0.25">
      <c r="A152" s="24">
        <v>146</v>
      </c>
      <c r="B152" s="60" t="s">
        <v>180</v>
      </c>
      <c r="C152" s="25" t="s">
        <v>19</v>
      </c>
      <c r="D152" s="42">
        <v>20</v>
      </c>
      <c r="E152" s="38">
        <v>26</v>
      </c>
      <c r="F152" s="27">
        <f t="shared" si="36"/>
        <v>520</v>
      </c>
      <c r="G152" s="58">
        <v>51.05</v>
      </c>
      <c r="H152" s="58">
        <v>44</v>
      </c>
      <c r="I152" s="58"/>
      <c r="J152" s="58"/>
      <c r="K152" s="39"/>
      <c r="L152" s="39"/>
      <c r="M152" s="39"/>
      <c r="N152" s="39"/>
      <c r="O152" s="39">
        <v>29</v>
      </c>
      <c r="P152" s="39">
        <v>31.89</v>
      </c>
      <c r="Q152" s="39">
        <v>30.6</v>
      </c>
      <c r="R152" s="30">
        <f t="shared" si="37"/>
        <v>37.308</v>
      </c>
      <c r="S152" s="31">
        <f t="shared" si="38"/>
        <v>9.7082475246565512</v>
      </c>
      <c r="T152" s="32">
        <f t="shared" si="48"/>
        <v>0.2602189215357712</v>
      </c>
      <c r="U152" s="30">
        <f t="shared" si="50"/>
        <v>47.016247524656549</v>
      </c>
      <c r="V152" s="30">
        <f t="shared" si="43"/>
        <v>27.59975247534345</v>
      </c>
      <c r="W152" s="33">
        <v>37.31</v>
      </c>
      <c r="X152" s="34">
        <f t="shared" si="39"/>
        <v>746.2</v>
      </c>
      <c r="Y152" s="3"/>
    </row>
    <row r="153" spans="1:25" ht="29.25" customHeight="1" x14ac:dyDescent="0.25">
      <c r="A153" s="24">
        <v>148</v>
      </c>
      <c r="B153" s="60" t="s">
        <v>163</v>
      </c>
      <c r="C153" s="25" t="s">
        <v>19</v>
      </c>
      <c r="D153" s="42">
        <v>210</v>
      </c>
      <c r="E153" s="38">
        <v>66</v>
      </c>
      <c r="F153" s="27">
        <f t="shared" si="36"/>
        <v>13860</v>
      </c>
      <c r="G153" s="58"/>
      <c r="H153" s="39">
        <v>85</v>
      </c>
      <c r="I153" s="39">
        <v>75.5</v>
      </c>
      <c r="J153" s="39">
        <v>98</v>
      </c>
      <c r="K153" s="39">
        <v>68.17</v>
      </c>
      <c r="L153" s="39">
        <v>68</v>
      </c>
      <c r="M153" s="39">
        <v>71.28</v>
      </c>
      <c r="N153" s="39">
        <v>68.900000000000006</v>
      </c>
      <c r="O153" s="39"/>
      <c r="P153" s="39"/>
      <c r="Q153" s="39"/>
      <c r="R153" s="30">
        <f t="shared" si="37"/>
        <v>76.407142857142858</v>
      </c>
      <c r="S153" s="31">
        <f t="shared" si="38"/>
        <v>11.270070562165516</v>
      </c>
      <c r="T153" s="32">
        <f t="shared" si="48"/>
        <v>0.1475002223710547</v>
      </c>
      <c r="U153" s="30">
        <f t="shared" si="50"/>
        <v>87.677213419308373</v>
      </c>
      <c r="V153" s="30">
        <f t="shared" si="43"/>
        <v>65.137072294977344</v>
      </c>
      <c r="W153" s="33">
        <v>76.41</v>
      </c>
      <c r="X153" s="34">
        <f t="shared" si="39"/>
        <v>16046.099999999999</v>
      </c>
      <c r="Y153" s="3"/>
    </row>
    <row r="154" spans="1:25" x14ac:dyDescent="0.25">
      <c r="A154" s="147" t="s">
        <v>26</v>
      </c>
      <c r="B154" s="147"/>
      <c r="C154" s="147"/>
      <c r="D154" s="147"/>
      <c r="E154" s="147"/>
      <c r="F154" s="48">
        <v>8015158.3099999996</v>
      </c>
      <c r="G154" s="148" t="s">
        <v>164</v>
      </c>
      <c r="H154" s="148"/>
      <c r="I154" s="148"/>
      <c r="J154" s="148"/>
      <c r="K154" s="148"/>
      <c r="L154" s="148"/>
      <c r="M154" s="148"/>
      <c r="N154" s="148"/>
      <c r="O154" s="148"/>
      <c r="P154" s="148"/>
      <c r="Q154" s="148"/>
      <c r="R154" s="148"/>
      <c r="S154" s="148"/>
      <c r="T154" s="148"/>
      <c r="U154" s="148"/>
      <c r="V154" s="148"/>
      <c r="W154" s="148"/>
      <c r="X154" s="130">
        <f>SUM(X26:X153)</f>
        <v>9747934.3299999982</v>
      </c>
      <c r="Y154" s="3"/>
    </row>
    <row r="155" spans="1:25" x14ac:dyDescent="0.25">
      <c r="A155" s="62"/>
      <c r="B155" s="62"/>
      <c r="C155" s="62"/>
      <c r="D155" s="62"/>
      <c r="E155" s="62"/>
      <c r="F155" s="63"/>
      <c r="G155" s="64"/>
      <c r="H155" s="64"/>
      <c r="I155" s="64"/>
      <c r="J155" s="64"/>
      <c r="K155" s="64"/>
      <c r="L155" s="64"/>
      <c r="M155" s="64"/>
      <c r="N155" s="64"/>
      <c r="O155" s="64"/>
      <c r="P155" s="64"/>
      <c r="Q155" s="64"/>
      <c r="R155" s="64"/>
      <c r="S155" s="64"/>
      <c r="T155" s="64"/>
      <c r="U155" s="64"/>
      <c r="V155" s="64"/>
      <c r="W155" s="64"/>
      <c r="X155" s="65"/>
      <c r="Y155" s="7"/>
    </row>
    <row r="156" spans="1:25" ht="24" customHeight="1" x14ac:dyDescent="0.25">
      <c r="A156" s="149" t="s">
        <v>210</v>
      </c>
      <c r="B156" s="150"/>
      <c r="C156" s="150"/>
      <c r="D156" s="150"/>
      <c r="E156" s="150"/>
      <c r="F156" s="151"/>
      <c r="G156" s="152" t="s">
        <v>214</v>
      </c>
      <c r="H156" s="153"/>
      <c r="I156" s="153"/>
      <c r="J156" s="153"/>
      <c r="K156" s="153"/>
      <c r="L156" s="153"/>
      <c r="M156" s="153"/>
      <c r="N156" s="153"/>
      <c r="O156" s="153"/>
      <c r="P156" s="153"/>
      <c r="Q156" s="153"/>
      <c r="R156" s="153"/>
      <c r="S156" s="153"/>
      <c r="T156" s="153"/>
      <c r="U156" s="153"/>
      <c r="V156" s="153"/>
      <c r="W156" s="153"/>
      <c r="X156" s="154"/>
    </row>
    <row r="157" spans="1:25" ht="39" customHeight="1" x14ac:dyDescent="0.25">
      <c r="G157" s="3"/>
      <c r="M157" s="3"/>
      <c r="N157" s="3"/>
      <c r="O157" s="3"/>
      <c r="P157" s="3"/>
      <c r="Q157" s="3"/>
      <c r="R157" s="3"/>
      <c r="S157" s="3"/>
      <c r="T157" s="3"/>
      <c r="U157" s="3"/>
      <c r="V157" s="3"/>
    </row>
    <row r="158" spans="1:25" ht="28.5" customHeight="1" x14ac:dyDescent="0.25">
      <c r="G158" s="3"/>
      <c r="K158" s="2"/>
      <c r="L158" s="2"/>
      <c r="T158" s="3"/>
    </row>
    <row r="159" spans="1:25" ht="28.5" customHeight="1" x14ac:dyDescent="0.25">
      <c r="G159" s="3"/>
      <c r="K159" s="2"/>
      <c r="L159" s="2"/>
      <c r="T159" s="3"/>
    </row>
    <row r="160" spans="1:25" ht="31.5" customHeight="1" x14ac:dyDescent="0.25">
      <c r="G160" s="3"/>
      <c r="K160" s="2"/>
      <c r="L160" s="2"/>
      <c r="T160" s="3"/>
    </row>
    <row r="161" spans="7:20" ht="31.5" customHeight="1" x14ac:dyDescent="0.25">
      <c r="G161" s="4"/>
      <c r="T161" s="5"/>
    </row>
    <row r="162" spans="7:20" ht="36.75" customHeight="1" x14ac:dyDescent="0.25">
      <c r="G162" s="3"/>
    </row>
    <row r="163" spans="7:20" ht="36" customHeight="1" x14ac:dyDescent="0.25">
      <c r="G163" s="3"/>
    </row>
    <row r="164" spans="7:20" ht="31.5" customHeight="1" x14ac:dyDescent="0.25">
      <c r="G164" s="3"/>
    </row>
    <row r="165" spans="7:20" ht="45" customHeight="1" x14ac:dyDescent="0.25">
      <c r="G165" s="4"/>
    </row>
    <row r="166" spans="7:20" ht="27.75" customHeight="1" x14ac:dyDescent="0.25">
      <c r="G166" s="3"/>
    </row>
    <row r="167" spans="7:20" ht="20.25" customHeight="1" x14ac:dyDescent="0.25">
      <c r="G167" s="4"/>
    </row>
    <row r="168" spans="7:20" x14ac:dyDescent="0.25">
      <c r="G168" s="3"/>
    </row>
    <row r="169" spans="7:20" x14ac:dyDescent="0.25">
      <c r="G169" s="5"/>
    </row>
    <row r="181" ht="51.75" customHeight="1" x14ac:dyDescent="0.25"/>
    <row r="184" ht="24.75" customHeight="1" x14ac:dyDescent="0.25"/>
    <row r="185" ht="24.75" customHeight="1" x14ac:dyDescent="0.25"/>
    <row r="190" ht="20.25" customHeight="1" x14ac:dyDescent="0.25"/>
    <row r="191" ht="26.25" customHeight="1" x14ac:dyDescent="0.25"/>
    <row r="192" ht="23.25" customHeight="1" x14ac:dyDescent="0.25"/>
    <row r="193" ht="23.25" customHeight="1" x14ac:dyDescent="0.25"/>
    <row r="204" ht="189" customHeight="1" x14ac:dyDescent="0.25"/>
    <row r="205" ht="189" customHeight="1" x14ac:dyDescent="0.25"/>
    <row r="207" ht="204" customHeight="1" x14ac:dyDescent="0.25"/>
    <row r="214" ht="204" customHeight="1" x14ac:dyDescent="0.25"/>
    <row r="215" ht="204" customHeight="1" x14ac:dyDescent="0.25"/>
    <row r="216" ht="34.5" customHeight="1" x14ac:dyDescent="0.25"/>
    <row r="217" ht="34.5" customHeight="1" x14ac:dyDescent="0.25"/>
    <row r="220" ht="29.25" customHeight="1" x14ac:dyDescent="0.25"/>
    <row r="221" ht="29.25" customHeight="1" x14ac:dyDescent="0.25"/>
    <row r="222" ht="24" customHeight="1" x14ac:dyDescent="0.25"/>
    <row r="223" ht="24" customHeight="1" x14ac:dyDescent="0.25"/>
    <row r="224" ht="216.75" customHeight="1" x14ac:dyDescent="0.25"/>
    <row r="225" ht="216" customHeight="1" x14ac:dyDescent="0.25"/>
    <row r="226" ht="143.25" customHeight="1" x14ac:dyDescent="0.25"/>
    <row r="227" ht="165.95" customHeight="1" x14ac:dyDescent="0.25"/>
    <row r="234" ht="140.25" customHeight="1" x14ac:dyDescent="0.25"/>
    <row r="235" ht="165.95" customHeight="1" x14ac:dyDescent="0.25"/>
    <row r="239" ht="38.25" customHeight="1" x14ac:dyDescent="0.25"/>
    <row r="260" ht="24" customHeight="1" x14ac:dyDescent="0.25"/>
    <row r="262" ht="24" customHeight="1" x14ac:dyDescent="0.25"/>
    <row r="264" ht="27" customHeight="1" x14ac:dyDescent="0.25"/>
    <row r="268" ht="24.75" customHeight="1" x14ac:dyDescent="0.25"/>
    <row r="269" ht="30.75" customHeight="1" x14ac:dyDescent="0.25"/>
    <row r="271" ht="37.5" customHeight="1" x14ac:dyDescent="0.25"/>
    <row r="273" ht="27" customHeight="1" x14ac:dyDescent="0.25"/>
    <row r="274" ht="181.5" customHeight="1" x14ac:dyDescent="0.25"/>
    <row r="275" ht="204" customHeight="1" x14ac:dyDescent="0.25"/>
    <row r="276" ht="36" customHeight="1" x14ac:dyDescent="0.25"/>
    <row r="277" ht="36" customHeight="1" x14ac:dyDescent="0.25"/>
    <row r="279" ht="25.5" customHeight="1" x14ac:dyDescent="0.25"/>
    <row r="291" ht="42.75" customHeight="1" x14ac:dyDescent="0.25"/>
    <row r="292" ht="192.75" customHeight="1" x14ac:dyDescent="0.25"/>
    <row r="293" ht="192.95" customHeight="1" x14ac:dyDescent="0.25"/>
    <row r="294" ht="191.25" customHeight="1" x14ac:dyDescent="0.25"/>
    <row r="295" ht="192" customHeight="1" x14ac:dyDescent="0.25"/>
    <row r="296" ht="31.5" customHeight="1" x14ac:dyDescent="0.25"/>
    <row r="297" ht="31.5" customHeight="1" x14ac:dyDescent="0.25"/>
    <row r="298" ht="177.75" customHeight="1" x14ac:dyDescent="0.25"/>
    <row r="299" ht="177.95" customHeight="1" x14ac:dyDescent="0.25"/>
    <row r="301" ht="55.5" customHeight="1" x14ac:dyDescent="0.25"/>
    <row r="303" ht="48" customHeight="1" x14ac:dyDescent="0.25"/>
    <row r="305" ht="47.25" customHeight="1" x14ac:dyDescent="0.25"/>
    <row r="314" ht="198" customHeight="1" x14ac:dyDescent="0.25"/>
    <row r="315" ht="200.1" customHeight="1" x14ac:dyDescent="0.25"/>
    <row r="317" ht="30" customHeight="1" x14ac:dyDescent="0.25"/>
    <row r="319" ht="30" customHeight="1" x14ac:dyDescent="0.25"/>
    <row r="320" ht="46.5" customHeight="1" x14ac:dyDescent="0.25"/>
    <row r="321" ht="40.5" customHeight="1" x14ac:dyDescent="0.25"/>
    <row r="323" ht="56.25" customHeight="1" x14ac:dyDescent="0.25"/>
    <row r="325" ht="29.25" customHeight="1" x14ac:dyDescent="0.25"/>
    <row r="332" ht="158.25" customHeight="1" x14ac:dyDescent="0.25"/>
    <row r="333" ht="180" customHeight="1" x14ac:dyDescent="0.25"/>
    <row r="335" ht="31.5" customHeight="1" x14ac:dyDescent="0.25"/>
    <row r="337" ht="55.5" customHeigh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ht="21" customHeight="1" x14ac:dyDescent="0.25"/>
    <row r="357" s="2" customFormat="1" ht="33" customHeight="1" x14ac:dyDescent="0.25"/>
    <row r="358" s="2" customFormat="1" x14ac:dyDescent="0.25"/>
    <row r="359" s="2" customFormat="1" x14ac:dyDescent="0.25"/>
    <row r="360" s="2" customFormat="1" x14ac:dyDescent="0.25"/>
    <row r="361" s="2" customFormat="1" x14ac:dyDescent="0.25"/>
    <row r="362" s="2" customFormat="1" ht="75.75" customHeight="1" x14ac:dyDescent="0.25"/>
    <row r="363" s="2" customFormat="1" ht="75.75" customHeight="1" x14ac:dyDescent="0.25"/>
    <row r="364" s="2" customFormat="1" ht="48.75" customHeight="1" x14ac:dyDescent="0.25"/>
    <row r="365" s="2" customFormat="1" ht="51" customHeight="1" x14ac:dyDescent="0.25"/>
  </sheetData>
  <mergeCells count="24">
    <mergeCell ref="A1:X1"/>
    <mergeCell ref="A2:X2"/>
    <mergeCell ref="A3:A4"/>
    <mergeCell ref="B3:B4"/>
    <mergeCell ref="D3:D4"/>
    <mergeCell ref="W3:X3"/>
    <mergeCell ref="C3:C4"/>
    <mergeCell ref="R3:V3"/>
    <mergeCell ref="E3:F3"/>
    <mergeCell ref="H3:N3"/>
    <mergeCell ref="A154:E154"/>
    <mergeCell ref="G154:W154"/>
    <mergeCell ref="A156:F156"/>
    <mergeCell ref="G156:X156"/>
    <mergeCell ref="A5:X5"/>
    <mergeCell ref="A14:X14"/>
    <mergeCell ref="G12:W12"/>
    <mergeCell ref="A12:E12"/>
    <mergeCell ref="A25:X25"/>
    <mergeCell ref="A19:E19"/>
    <mergeCell ref="G19:W19"/>
    <mergeCell ref="A23:E23"/>
    <mergeCell ref="G23:W23"/>
    <mergeCell ref="A21:X21"/>
  </mergeCells>
  <phoneticPr fontId="3" type="noConversion"/>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Planilha1</vt:lpstr>
      <vt:lpstr>TABELA RESUMO</vt:lpstr>
      <vt:lpstr>Mapa de Precificação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CAROLYNNE</dc:creator>
  <cp:lastModifiedBy>Nerina de Araújo Andrade</cp:lastModifiedBy>
  <dcterms:created xsi:type="dcterms:W3CDTF">2023-04-14T10:46:00Z</dcterms:created>
  <dcterms:modified xsi:type="dcterms:W3CDTF">2025-04-15T17:11:51Z</dcterms:modified>
</cp:coreProperties>
</file>